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FERC\FORMULA RATES\AEP West Transmission Formula Rates\AEP West 2019 Annual Update\Filing 5-28-19 Op Cos\"/>
    </mc:Choice>
  </mc:AlternateContent>
  <bookViews>
    <workbookView xWindow="390" yWindow="5895" windowWidth="24240" windowHeight="7140" tabRatio="951"/>
  </bookViews>
  <sheets>
    <sheet name="Refund By Load" sheetId="13" r:id="rId1"/>
    <sheet name="ATRR Calculation PSO" sheetId="10" r:id="rId2"/>
    <sheet name="Interest PSO" sheetId="12" r:id="rId3"/>
    <sheet name="Prime Rate" sheetId="11" r:id="rId4"/>
    <sheet name="Sheet1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NPh1" localSheetId="0">#REF!</definedName>
    <definedName name="_____NPh1">#REF!</definedName>
    <definedName name="____NPh1" localSheetId="0">#REF!</definedName>
    <definedName name="____NPh1">#REF!</definedName>
    <definedName name="___NPh1" localSheetId="0">#REF!</definedName>
    <definedName name="___NPh1">#REF!</definedName>
    <definedName name="__NPh1">#REF!</definedName>
    <definedName name="_xlnm._FilterDatabase" localSheetId="3" hidden="1">'Prime Rate'!$A$1:$C$1165</definedName>
    <definedName name="_NPh1" localSheetId="0">#REF!</definedName>
    <definedName name="_NPh1">#REF!</definedName>
    <definedName name="ActExcessAmt" localSheetId="0">#REF!</definedName>
    <definedName name="ActExcessAmt">#REF!</definedName>
    <definedName name="ActGrTaxAmt" localSheetId="0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llocator">#REF!</definedName>
    <definedName name="allocators">#REF!</definedName>
    <definedName name="allocatorsSWP">#REF!</definedName>
    <definedName name="allocatorSWP1">'[1]SWP TCOS 2008 13 Month'!$I$317:$J$328</definedName>
    <definedName name="APCO" localSheetId="0">#REF!</definedName>
    <definedName name="APCO">#REF!</definedName>
    <definedName name="AS1_1999" localSheetId="0">#REF!</definedName>
    <definedName name="AS1_1999">#REF!</definedName>
    <definedName name="Avg_Annual_FERC_Rate" localSheetId="0">#REF!</definedName>
    <definedName name="Avg_Annual_FERC_Rate">'Prime Rate'!$H$715:$I$1042</definedName>
    <definedName name="AVRGPWRFCTR" localSheetId="0">#REF!</definedName>
    <definedName name="AVRGPWRFCTR">#REF!</definedName>
    <definedName name="B1HRSCRMO" localSheetId="0">#REF!</definedName>
    <definedName name="B1HRSCRMO">#REF!</definedName>
    <definedName name="B2HRSCRMO" localSheetId="0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rrYear">#REF!</definedName>
    <definedName name="CustAddr1">#REF!</definedName>
    <definedName name="CustAddr2">#REF!</definedName>
    <definedName name="CUSTAR" localSheetId="2">#REF!</definedName>
    <definedName name="CUSTAR">#REF!</definedName>
    <definedName name="CustCityStZip">#REF!</definedName>
    <definedName name="CustName2">#REF!</definedName>
    <definedName name="CustTable">#REF!</definedName>
    <definedName name="CUYAHOGA_FALLS" localSheetId="2">#REF!</definedName>
    <definedName name="CUYAHOGA_FALLS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GERTON" localSheetId="2">#REF!</definedName>
    <definedName name="EDGERTON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llwood_City" localSheetId="2">#REF!</definedName>
    <definedName name="Ellwood_City">#REF!</definedName>
    <definedName name="ELMORE" localSheetId="2">#REF!</definedName>
    <definedName name="ELMORE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tec">#REF!</definedName>
    <definedName name="EXCSKVACHG">#REF!</definedName>
    <definedName name="EXCSKVADMND">#REF!</definedName>
    <definedName name="EXCSKVAR">#REF!</definedName>
    <definedName name="fake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ALION" localSheetId="2">#REF!</definedName>
    <definedName name="GALION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A" localSheetId="2">#REF!</definedName>
    <definedName name="GENOA">#REF!</definedName>
    <definedName name="GENOA_NORTH" localSheetId="2">#REF!</definedName>
    <definedName name="GENOA_NORTH">#REF!</definedName>
    <definedName name="GENOA_SOUTH" localSheetId="2">#REF!</definedName>
    <definedName name="GENOA_SOUTH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GRAFTON" localSheetId="2">#REF!</definedName>
    <definedName name="GRAFTON">#REF!</definedName>
    <definedName name="greenbelt">#REF!</definedName>
    <definedName name="Grove_City" localSheetId="2">#REF!</definedName>
    <definedName name="Grove_City">#REF!</definedName>
    <definedName name="HASKINS" localSheetId="2">#REF!</definedName>
    <definedName name="HASKINS">#REF!</definedName>
    <definedName name="HIPREKW">#REF!</definedName>
    <definedName name="hourending" localSheetId="2">#REF!</definedName>
    <definedName name="hourending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HUBBARD" localSheetId="2">#REF!</definedName>
    <definedName name="HUBBARD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janetec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ighthouse">#REF!</definedName>
    <definedName name="LoadDiv">'[2]Load WS'!$Q$27</definedName>
    <definedName name="LODI" localSheetId="2">#REF!</definedName>
    <definedName name="LODI" localSheetId="0">#REF!</definedName>
    <definedName name="LODI">#REF!</definedName>
    <definedName name="LRCREDIT" localSheetId="0">#REF!</definedName>
    <definedName name="LRCREDIT">#REF!</definedName>
    <definedName name="LUCAS" localSheetId="2">#REF!</definedName>
    <definedName name="LUCAS">#REF!</definedName>
    <definedName name="MACC1">#REF!</definedName>
    <definedName name="MACC2">#REF!</definedName>
    <definedName name="MAINTHRSCRMO">#REF!</definedName>
    <definedName name="MAINTKWH">#REF!</definedName>
    <definedName name="MILAN" localSheetId="2">#REF!</definedName>
    <definedName name="MILAN">#REF!</definedName>
    <definedName name="MinBillDem">#REF!</definedName>
    <definedName name="MinBillDem2">#REF!</definedName>
    <definedName name="MinBillDmd">#REF!</definedName>
    <definedName name="MONROEVILLE" localSheetId="2">#REF!</definedName>
    <definedName name="MONROEVILLE">#REF!</definedName>
    <definedName name="MSRRBLD">#REF!</definedName>
    <definedName name="MSRRCHG">#REF!</definedName>
    <definedName name="MTRMLTPLR1">#REF!</definedName>
    <definedName name="MTRMLTPLR2">#REF!</definedName>
    <definedName name="NAPOLEON" localSheetId="2">#REF!</definedName>
    <definedName name="NAPOLEON">#REF!</definedName>
    <definedName name="NEASG" localSheetId="2">#REF!</definedName>
    <definedName name="NEASG">#REF!</definedName>
    <definedName name="NETMRGCHG">#REF!</definedName>
    <definedName name="New_Wilmington" localSheetId="2">#REF!</definedName>
    <definedName name="New_Wilmington">#REF!</definedName>
    <definedName name="NEWTON_FALLS" localSheetId="2">#REF!</definedName>
    <definedName name="NEWTON_FALLS">#REF!</definedName>
    <definedName name="NILES" localSheetId="2">#REF!</definedName>
    <definedName name="NILES">#REF!</definedName>
    <definedName name="NODAYSINPRD">#REF!</definedName>
    <definedName name="NODELPOINTS">#REF!</definedName>
    <definedName name="NP_h1">#REF!</definedName>
    <definedName name="ntec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AEP_STATE_JURIS">"AEP_ST_JD_TBL"</definedName>
    <definedName name="NvsValTbl.CURRENCY_CD">"CURRENCY_CD_TBL"</definedName>
    <definedName name="NWASG" localSheetId="2">#REF!</definedName>
    <definedName name="NWASG" localSheetId="0">#REF!</definedName>
    <definedName name="NWASG">#REF!</definedName>
    <definedName name="OAK_HARBOR" localSheetId="2">#REF!</definedName>
    <definedName name="OAK_HARBOR">#REF!</definedName>
    <definedName name="OBERLIN" localSheetId="2">#REF!</definedName>
    <definedName name="OBERLIN">#REF!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mpa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MBERVILLE" localSheetId="2">#REF!</definedName>
    <definedName name="PEMBERVILLE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IONEER" localSheetId="2">#REF!</definedName>
    <definedName name="PIONEER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'ATRR Calculation PSO'!$A$1:$O$53</definedName>
    <definedName name="_xlnm.Print_Area" localSheetId="0">'Refund By Load'!$B$1:$D$26</definedName>
    <definedName name="_xlnm.Print_Area">#REF!</definedName>
    <definedName name="PROSPECT" localSheetId="2">#REF!</definedName>
    <definedName name="PROSPECT" localSheetId="0">#REF!</definedName>
    <definedName name="PROSPECT">#REF!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SO_Hist_Allocators">'[2]OKT Historic TCOS'!$I$368:$J$375</definedName>
    <definedName name="PSO_Proj_Allocators">'[2]OKT Projected TCOS'!$I$367:$J$375</definedName>
    <definedName name="PSO_TU_Allocators" localSheetId="0">'[3]OKT 2013 True-Up TCOS'!$I$353:$J$361</definedName>
    <definedName name="PSO_TU_Allocators">'[4]OKT 2013 True-Up TCOS'!$I$353:$J$361</definedName>
    <definedName name="PSOallocatorsP" localSheetId="0">#REF!</definedName>
    <definedName name="PSOallocatorsP">#REF!</definedName>
    <definedName name="PVHIOFPCBL" localSheetId="0">#REF!</definedName>
    <definedName name="PVHIOFPCBL">#REF!</definedName>
    <definedName name="PVHIOPCBL" localSheetId="0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evreq" localSheetId="2">#REF!</definedName>
    <definedName name="revreq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EVILLE" localSheetId="2">#REF!</definedName>
    <definedName name="SEVILLE">#REF!</definedName>
    <definedName name="SHLDRPKKW">#REF!</definedName>
    <definedName name="SHLDRPKKWDT">#REF!</definedName>
    <definedName name="SHLDRPKKWTM">#REF!</definedName>
    <definedName name="SHRDTRNSKWH">#REF!</definedName>
    <definedName name="SOUTH_VIENNA" localSheetId="2">#REF!</definedName>
    <definedName name="SOUTH_VIENNA">#REF!</definedName>
    <definedName name="SRPLSKWH">#REF!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WP_Hist_Allocators">'[2]SWT Historic TCOS'!$I$368:$J$376</definedName>
    <definedName name="SWP_Proj_Allocators">'[2]SWT Projected TCOS'!$I$368:$J$376</definedName>
    <definedName name="SWP_TU_Allocators">'[2]SWT True-UP TCOS'!$I$341:$J$348</definedName>
    <definedName name="SWPallocatorsH" localSheetId="0">#REF!</definedName>
    <definedName name="SWPallocatorsH">#REF!</definedName>
    <definedName name="SWPallocatorsP" localSheetId="0">#REF!</definedName>
    <definedName name="SWPallocatorsP">#REF!</definedName>
    <definedName name="SYSPKKW" localSheetId="0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bl_QtrPrimRat" localSheetId="0">#REF!</definedName>
    <definedName name="tbl_QtrPrimRat">'Prime Rate'!$E$371:$F$1165</definedName>
    <definedName name="TCst" localSheetId="0">#REF!</definedName>
    <definedName name="TCst">#REF!</definedName>
    <definedName name="TCst1" localSheetId="0">#REF!</definedName>
    <definedName name="TCst1">#REF!</definedName>
    <definedName name="texla">#REF!</definedName>
    <definedName name="TIRPCCHG" localSheetId="0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OTAL_COLUMBIANA" localSheetId="2">#REF!</definedName>
    <definedName name="TOTAL_COLUMBIANA">#REF!</definedName>
    <definedName name="Total_Grove_City" localSheetId="2">#REF!</definedName>
    <definedName name="Total_Grove_City">#REF!</definedName>
    <definedName name="TOTAL_HUDSON" localSheetId="2">#REF!</definedName>
    <definedName name="TOTAL_HUDSON">#REF!</definedName>
    <definedName name="TOTAL_MONTPELIER" localSheetId="2">#REF!</definedName>
    <definedName name="TOTAL_MONTPELIER">#REF!</definedName>
    <definedName name="TOTAL_WOODVILLE" localSheetId="2">#REF!</definedName>
    <definedName name="TOTAL_WOODVILLE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WADSWORTH" localSheetId="2">#REF!</definedName>
    <definedName name="WADSWORTH">#REF!</definedName>
    <definedName name="YrHistoric">'[5]Formula Rate - Historic'!$O$1</definedName>
    <definedName name="Zip" localSheetId="0">#REF!</definedName>
    <definedName name="Zip">#REF!</definedName>
  </definedNames>
  <calcPr calcId="162913"/>
</workbook>
</file>

<file path=xl/calcChain.xml><?xml version="1.0" encoding="utf-8"?>
<calcChain xmlns="http://schemas.openxmlformats.org/spreadsheetml/2006/main">
  <c r="C20" i="13" l="1"/>
  <c r="C24" i="13" l="1"/>
  <c r="C25" i="13" s="1"/>
  <c r="L155" i="12"/>
  <c r="D151" i="12"/>
  <c r="D152" i="12"/>
  <c r="D153" i="12"/>
  <c r="D154" i="12"/>
  <c r="D155" i="12"/>
  <c r="D156" i="12"/>
  <c r="C151" i="12"/>
  <c r="C152" i="12"/>
  <c r="C153" i="12"/>
  <c r="C154" i="12"/>
  <c r="C155" i="12"/>
  <c r="C156" i="12"/>
  <c r="B156" i="12"/>
  <c r="B152" i="12"/>
  <c r="B153" i="12"/>
  <c r="B154" i="12"/>
  <c r="B155" i="12"/>
  <c r="D17" i="12"/>
  <c r="B151" i="12"/>
  <c r="B145" i="12"/>
  <c r="C145" i="12" s="1"/>
  <c r="B146" i="12"/>
  <c r="C146" i="12"/>
  <c r="B147" i="12"/>
  <c r="C147" i="12" s="1"/>
  <c r="L147" i="12"/>
  <c r="B148" i="12"/>
  <c r="C148" i="12"/>
  <c r="L148" i="12"/>
  <c r="B149" i="12"/>
  <c r="C149" i="12" s="1"/>
  <c r="B150" i="12"/>
  <c r="C150" i="12"/>
  <c r="D6" i="12"/>
  <c r="B25" i="12"/>
  <c r="C25" i="12" s="1"/>
  <c r="B26" i="12"/>
  <c r="C26" i="12" s="1"/>
  <c r="B27" i="12"/>
  <c r="C27" i="12" s="1"/>
  <c r="B28" i="12"/>
  <c r="C28" i="12" s="1"/>
  <c r="B29" i="12"/>
  <c r="C29" i="12" s="1"/>
  <c r="B30" i="12"/>
  <c r="C30" i="12" s="1"/>
  <c r="C846" i="11"/>
  <c r="C847" i="11"/>
  <c r="C845" i="11"/>
  <c r="C844" i="11"/>
  <c r="C834" i="11"/>
  <c r="I839" i="11" s="1"/>
  <c r="C835" i="11"/>
  <c r="I841" i="11" s="1"/>
  <c r="L150" i="12" s="1"/>
  <c r="C836" i="11"/>
  <c r="C837" i="11"/>
  <c r="C838" i="11"/>
  <c r="C839" i="11"/>
  <c r="C840" i="11"/>
  <c r="C841" i="11"/>
  <c r="C842" i="11"/>
  <c r="C843" i="11"/>
  <c r="I843" i="11"/>
  <c r="L152" i="12" s="1"/>
  <c r="I840" i="11"/>
  <c r="L149" i="12" s="1"/>
  <c r="I838" i="11"/>
  <c r="I846" i="11" l="1"/>
  <c r="I842" i="11"/>
  <c r="L151" i="12" s="1"/>
  <c r="I836" i="11"/>
  <c r="L145" i="12" s="1"/>
  <c r="I844" i="11"/>
  <c r="L153" i="12" s="1"/>
  <c r="I837" i="11"/>
  <c r="L146" i="12" s="1"/>
  <c r="I845" i="11"/>
  <c r="L154" i="12" s="1"/>
  <c r="I847" i="11"/>
  <c r="L156" i="12" s="1"/>
  <c r="L9" i="10" l="1"/>
  <c r="K9" i="10"/>
  <c r="J9" i="10"/>
  <c r="I9" i="10"/>
  <c r="H9" i="10"/>
  <c r="G9" i="10"/>
  <c r="F9" i="10"/>
  <c r="E9" i="10"/>
  <c r="D9" i="10"/>
  <c r="C31" i="10" l="1"/>
  <c r="B8" i="12" l="1"/>
  <c r="C32" i="10"/>
  <c r="C33" i="10" s="1"/>
  <c r="C34" i="10" s="1"/>
  <c r="C35" i="10" s="1"/>
  <c r="C36" i="10" s="1"/>
  <c r="C37" i="10" s="1"/>
  <c r="C38" i="10" s="1"/>
  <c r="C39" i="10" s="1"/>
  <c r="H21" i="10"/>
  <c r="B9" i="12" l="1"/>
  <c r="B10" i="12" s="1"/>
  <c r="B11" i="12" s="1"/>
  <c r="B84" i="12" s="1"/>
  <c r="C84" i="12" s="1"/>
  <c r="B50" i="12"/>
  <c r="C50" i="12" s="1"/>
  <c r="B54" i="12"/>
  <c r="C54" i="12" s="1"/>
  <c r="B33" i="12"/>
  <c r="B37" i="12"/>
  <c r="C37" i="12" s="1"/>
  <c r="B46" i="12"/>
  <c r="C46" i="12" s="1"/>
  <c r="B41" i="12"/>
  <c r="C41" i="12" s="1"/>
  <c r="E21" i="10"/>
  <c r="B31" i="12"/>
  <c r="C31" i="12" s="1"/>
  <c r="B35" i="12"/>
  <c r="C35" i="12" s="1"/>
  <c r="B39" i="12"/>
  <c r="C39" i="12" s="1"/>
  <c r="B44" i="12"/>
  <c r="C44" i="12" s="1"/>
  <c r="B48" i="12"/>
  <c r="C48" i="12" s="1"/>
  <c r="B52" i="12"/>
  <c r="C52" i="12" s="1"/>
  <c r="K21" i="10"/>
  <c r="B32" i="12"/>
  <c r="C32" i="12" s="1"/>
  <c r="B36" i="12"/>
  <c r="C36" i="12" s="1"/>
  <c r="B40" i="12"/>
  <c r="C40" i="12" s="1"/>
  <c r="B45" i="12"/>
  <c r="C45" i="12" s="1"/>
  <c r="B49" i="12"/>
  <c r="C49" i="12" s="1"/>
  <c r="B53" i="12"/>
  <c r="C53" i="12" s="1"/>
  <c r="B64" i="12"/>
  <c r="C64" i="12" s="1"/>
  <c r="B34" i="12"/>
  <c r="C34" i="12" s="1"/>
  <c r="B38" i="12"/>
  <c r="C38" i="12" s="1"/>
  <c r="B42" i="12"/>
  <c r="C42" i="12" s="1"/>
  <c r="B43" i="12"/>
  <c r="C43" i="12" s="1"/>
  <c r="B47" i="12"/>
  <c r="C47" i="12" s="1"/>
  <c r="B51" i="12"/>
  <c r="C51" i="12" s="1"/>
  <c r="B62" i="12"/>
  <c r="C62" i="12" s="1"/>
  <c r="B66" i="12"/>
  <c r="C66" i="12" s="1"/>
  <c r="C33" i="12"/>
  <c r="G21" i="10"/>
  <c r="F21" i="10"/>
  <c r="L21" i="10"/>
  <c r="I21" i="10"/>
  <c r="D21" i="10"/>
  <c r="J21" i="10"/>
  <c r="D8" i="10"/>
  <c r="B82" i="12"/>
  <c r="C82" i="12" s="1"/>
  <c r="B83" i="12"/>
  <c r="C83" i="12" s="1"/>
  <c r="B90" i="12"/>
  <c r="C90" i="12" s="1"/>
  <c r="B72" i="12" l="1"/>
  <c r="C72" i="12" s="1"/>
  <c r="B77" i="12"/>
  <c r="C77" i="12" s="1"/>
  <c r="B89" i="12"/>
  <c r="C89" i="12" s="1"/>
  <c r="B81" i="12"/>
  <c r="C81" i="12" s="1"/>
  <c r="B58" i="12"/>
  <c r="C58" i="12" s="1"/>
  <c r="B60" i="12"/>
  <c r="C60" i="12" s="1"/>
  <c r="B73" i="12"/>
  <c r="C73" i="12" s="1"/>
  <c r="B68" i="12"/>
  <c r="C68" i="12" s="1"/>
  <c r="B65" i="12"/>
  <c r="C65" i="12" s="1"/>
  <c r="B88" i="12"/>
  <c r="C88" i="12" s="1"/>
  <c r="B80" i="12"/>
  <c r="C80" i="12" s="1"/>
  <c r="B56" i="12"/>
  <c r="C56" i="12" s="1"/>
  <c r="B63" i="12"/>
  <c r="C63" i="12" s="1"/>
  <c r="B61" i="12"/>
  <c r="C61" i="12" s="1"/>
  <c r="B87" i="12"/>
  <c r="C87" i="12" s="1"/>
  <c r="B79" i="12"/>
  <c r="C79" i="12" s="1"/>
  <c r="B59" i="12"/>
  <c r="C59" i="12" s="1"/>
  <c r="B74" i="12"/>
  <c r="C74" i="12" s="1"/>
  <c r="B75" i="12"/>
  <c r="C75" i="12" s="1"/>
  <c r="B86" i="12"/>
  <c r="C86" i="12" s="1"/>
  <c r="B12" i="12"/>
  <c r="B92" i="12" s="1"/>
  <c r="C92" i="12" s="1"/>
  <c r="B55" i="12"/>
  <c r="C55" i="12" s="1"/>
  <c r="B70" i="12"/>
  <c r="C70" i="12" s="1"/>
  <c r="B57" i="12"/>
  <c r="C57" i="12" s="1"/>
  <c r="B76" i="12"/>
  <c r="C76" i="12" s="1"/>
  <c r="B85" i="12"/>
  <c r="C85" i="12" s="1"/>
  <c r="B78" i="12"/>
  <c r="C78" i="12" s="1"/>
  <c r="B67" i="12"/>
  <c r="C67" i="12" s="1"/>
  <c r="B71" i="12"/>
  <c r="C71" i="12" s="1"/>
  <c r="B69" i="12"/>
  <c r="C69" i="12" s="1"/>
  <c r="B101" i="12"/>
  <c r="C101" i="12" s="1"/>
  <c r="D11" i="10"/>
  <c r="E8" i="10" s="1"/>
  <c r="E11" i="10" s="1"/>
  <c r="F8" i="10" s="1"/>
  <c r="F11" i="10" s="1"/>
  <c r="B91" i="12" l="1"/>
  <c r="C91" i="12" s="1"/>
  <c r="B102" i="12"/>
  <c r="C102" i="12" s="1"/>
  <c r="B13" i="12"/>
  <c r="B112" i="12" s="1"/>
  <c r="C112" i="12" s="1"/>
  <c r="B113" i="12"/>
  <c r="C113" i="12" s="1"/>
  <c r="B96" i="12"/>
  <c r="C96" i="12" s="1"/>
  <c r="B111" i="12"/>
  <c r="C111" i="12" s="1"/>
  <c r="B109" i="12"/>
  <c r="C109" i="12" s="1"/>
  <c r="B100" i="12"/>
  <c r="C100" i="12" s="1"/>
  <c r="B107" i="12"/>
  <c r="C107" i="12" s="1"/>
  <c r="B106" i="12"/>
  <c r="C106" i="12" s="1"/>
  <c r="B105" i="12"/>
  <c r="C105" i="12" s="1"/>
  <c r="B104" i="12"/>
  <c r="C104" i="12" s="1"/>
  <c r="B94" i="12"/>
  <c r="C94" i="12" s="1"/>
  <c r="B95" i="12"/>
  <c r="C95" i="12" s="1"/>
  <c r="B93" i="12"/>
  <c r="C93" i="12" s="1"/>
  <c r="B98" i="12"/>
  <c r="C98" i="12" s="1"/>
  <c r="B99" i="12"/>
  <c r="C99" i="12" s="1"/>
  <c r="B97" i="12"/>
  <c r="C97" i="12" s="1"/>
  <c r="D12" i="10"/>
  <c r="D14" i="10" s="1"/>
  <c r="D13" i="10"/>
  <c r="E12" i="10"/>
  <c r="E14" i="10" s="1"/>
  <c r="G8" i="10"/>
  <c r="G11" i="10" s="1"/>
  <c r="E1165" i="11"/>
  <c r="A1165" i="11"/>
  <c r="E1164" i="11"/>
  <c r="A1164" i="11"/>
  <c r="F1163" i="11"/>
  <c r="F1164" i="11" s="1"/>
  <c r="F1165" i="11" s="1"/>
  <c r="E1163" i="11"/>
  <c r="A1163" i="11"/>
  <c r="E1162" i="11"/>
  <c r="A1162" i="11"/>
  <c r="E1161" i="11"/>
  <c r="A1161" i="11"/>
  <c r="F1160" i="11"/>
  <c r="F1161" i="11" s="1"/>
  <c r="F1162" i="11" s="1"/>
  <c r="E1160" i="11"/>
  <c r="A1160" i="11"/>
  <c r="E1159" i="11"/>
  <c r="A1159" i="11"/>
  <c r="E1158" i="11"/>
  <c r="A1158" i="11"/>
  <c r="F1157" i="11"/>
  <c r="F1158" i="11" s="1"/>
  <c r="F1159" i="11" s="1"/>
  <c r="E1157" i="11"/>
  <c r="A1157" i="11"/>
  <c r="E1156" i="11"/>
  <c r="A1156" i="11"/>
  <c r="E1155" i="11"/>
  <c r="A1155" i="11"/>
  <c r="F1154" i="11"/>
  <c r="F1155" i="11" s="1"/>
  <c r="F1156" i="11" s="1"/>
  <c r="E1154" i="11"/>
  <c r="A1154" i="11"/>
  <c r="E1153" i="11"/>
  <c r="A1153" i="11"/>
  <c r="E1152" i="11"/>
  <c r="A1152" i="11"/>
  <c r="F1151" i="11"/>
  <c r="F1152" i="11" s="1"/>
  <c r="F1153" i="11" s="1"/>
  <c r="E1151" i="11"/>
  <c r="A1151" i="11"/>
  <c r="E1150" i="11"/>
  <c r="A1150" i="11"/>
  <c r="E1149" i="11"/>
  <c r="A1149" i="11"/>
  <c r="F1148" i="11"/>
  <c r="F1149" i="11" s="1"/>
  <c r="F1150" i="11" s="1"/>
  <c r="E1148" i="11"/>
  <c r="A1148" i="11"/>
  <c r="E1147" i="11"/>
  <c r="A1147" i="11"/>
  <c r="E1146" i="11"/>
  <c r="A1146" i="11"/>
  <c r="F1145" i="11"/>
  <c r="F1146" i="11" s="1"/>
  <c r="F1147" i="11" s="1"/>
  <c r="E1145" i="11"/>
  <c r="A1145" i="11"/>
  <c r="E1144" i="11"/>
  <c r="A1144" i="11"/>
  <c r="E1143" i="11"/>
  <c r="A1143" i="11"/>
  <c r="F1142" i="11"/>
  <c r="F1143" i="11" s="1"/>
  <c r="F1144" i="11" s="1"/>
  <c r="E1142" i="11"/>
  <c r="A1142" i="11"/>
  <c r="E1141" i="11"/>
  <c r="A1141" i="11"/>
  <c r="E1140" i="11"/>
  <c r="A1140" i="11"/>
  <c r="F1139" i="11"/>
  <c r="F1140" i="11" s="1"/>
  <c r="F1141" i="11" s="1"/>
  <c r="E1139" i="11"/>
  <c r="A1139" i="11"/>
  <c r="E1138" i="11"/>
  <c r="A1138" i="11"/>
  <c r="E1137" i="11"/>
  <c r="A1137" i="11"/>
  <c r="F1136" i="11"/>
  <c r="F1137" i="11" s="1"/>
  <c r="F1138" i="11" s="1"/>
  <c r="E1136" i="11"/>
  <c r="A1136" i="11"/>
  <c r="E1135" i="11"/>
  <c r="A1135" i="11"/>
  <c r="E1134" i="11"/>
  <c r="A1134" i="11"/>
  <c r="F1133" i="11"/>
  <c r="F1134" i="11" s="1"/>
  <c r="F1135" i="11" s="1"/>
  <c r="E1133" i="11"/>
  <c r="A1133" i="11"/>
  <c r="E1132" i="11"/>
  <c r="A1132" i="11"/>
  <c r="E1131" i="11"/>
  <c r="A1131" i="11"/>
  <c r="F1130" i="11"/>
  <c r="F1131" i="11" s="1"/>
  <c r="F1132" i="11" s="1"/>
  <c r="E1130" i="11"/>
  <c r="A1130" i="11"/>
  <c r="E1129" i="11"/>
  <c r="A1129" i="11"/>
  <c r="E1128" i="11"/>
  <c r="A1128" i="11"/>
  <c r="F1127" i="11"/>
  <c r="F1128" i="11" s="1"/>
  <c r="F1129" i="11" s="1"/>
  <c r="E1127" i="11"/>
  <c r="A1127" i="11"/>
  <c r="E1126" i="11"/>
  <c r="A1126" i="11"/>
  <c r="E1125" i="11"/>
  <c r="A1125" i="11"/>
  <c r="F1124" i="11"/>
  <c r="F1125" i="11" s="1"/>
  <c r="F1126" i="11" s="1"/>
  <c r="E1124" i="11"/>
  <c r="A1124" i="11"/>
  <c r="E1123" i="11"/>
  <c r="A1123" i="11"/>
  <c r="E1122" i="11"/>
  <c r="A1122" i="11"/>
  <c r="F1121" i="11"/>
  <c r="F1122" i="11" s="1"/>
  <c r="F1123" i="11" s="1"/>
  <c r="E1121" i="11"/>
  <c r="A1121" i="11"/>
  <c r="E1120" i="11"/>
  <c r="A1120" i="11"/>
  <c r="E1119" i="11"/>
  <c r="A1119" i="11"/>
  <c r="F1118" i="11"/>
  <c r="F1119" i="11" s="1"/>
  <c r="F1120" i="11" s="1"/>
  <c r="E1118" i="11"/>
  <c r="A1118" i="11"/>
  <c r="E1117" i="11"/>
  <c r="A1117" i="11"/>
  <c r="E1116" i="11"/>
  <c r="A1116" i="11"/>
  <c r="F1115" i="11"/>
  <c r="F1116" i="11" s="1"/>
  <c r="F1117" i="11" s="1"/>
  <c r="E1115" i="11"/>
  <c r="A1115" i="11"/>
  <c r="E1114" i="11"/>
  <c r="A1114" i="11"/>
  <c r="E1113" i="11"/>
  <c r="A1113" i="11"/>
  <c r="F1112" i="11"/>
  <c r="F1113" i="11" s="1"/>
  <c r="F1114" i="11" s="1"/>
  <c r="E1112" i="11"/>
  <c r="A1112" i="11"/>
  <c r="E1111" i="11"/>
  <c r="A1111" i="11"/>
  <c r="F1110" i="11"/>
  <c r="F1111" i="11" s="1"/>
  <c r="E1110" i="11"/>
  <c r="A1110" i="11"/>
  <c r="F1109" i="11"/>
  <c r="E1109" i="11"/>
  <c r="A1109" i="11"/>
  <c r="E1108" i="11"/>
  <c r="A1108" i="11"/>
  <c r="F1107" i="11"/>
  <c r="F1108" i="11" s="1"/>
  <c r="E1107" i="11"/>
  <c r="A1107" i="11"/>
  <c r="F1106" i="11"/>
  <c r="E1106" i="11"/>
  <c r="A1106" i="11"/>
  <c r="E1105" i="11"/>
  <c r="A1105" i="11"/>
  <c r="E1104" i="11"/>
  <c r="A1104" i="11"/>
  <c r="F1103" i="11"/>
  <c r="F1104" i="11" s="1"/>
  <c r="F1105" i="11" s="1"/>
  <c r="E1103" i="11"/>
  <c r="A1103" i="11"/>
  <c r="E1102" i="11"/>
  <c r="A1102" i="11"/>
  <c r="E1101" i="11"/>
  <c r="A1101" i="11"/>
  <c r="F1100" i="11"/>
  <c r="F1101" i="11" s="1"/>
  <c r="F1102" i="11" s="1"/>
  <c r="E1100" i="11"/>
  <c r="A1100" i="11"/>
  <c r="F1099" i="11"/>
  <c r="E1099" i="11"/>
  <c r="A1099" i="11"/>
  <c r="F1098" i="11"/>
  <c r="E1098" i="11"/>
  <c r="A1098" i="11"/>
  <c r="F1097" i="11"/>
  <c r="E1097" i="11"/>
  <c r="A1097" i="11"/>
  <c r="E1096" i="11"/>
  <c r="A1096" i="11"/>
  <c r="F1095" i="11"/>
  <c r="F1096" i="11" s="1"/>
  <c r="E1095" i="11"/>
  <c r="A1095" i="11"/>
  <c r="F1094" i="11"/>
  <c r="E1094" i="11"/>
  <c r="A1094" i="11"/>
  <c r="E1093" i="11"/>
  <c r="A1093" i="11"/>
  <c r="E1092" i="11"/>
  <c r="A1092" i="11"/>
  <c r="F1091" i="11"/>
  <c r="F1092" i="11" s="1"/>
  <c r="F1093" i="11" s="1"/>
  <c r="E1091" i="11"/>
  <c r="A1091" i="11"/>
  <c r="E1090" i="11"/>
  <c r="A1090" i="11"/>
  <c r="E1089" i="11"/>
  <c r="A1089" i="11"/>
  <c r="F1088" i="11"/>
  <c r="F1089" i="11" s="1"/>
  <c r="F1090" i="11" s="1"/>
  <c r="E1088" i="11"/>
  <c r="A1088" i="11"/>
  <c r="E1087" i="11"/>
  <c r="A1087" i="11"/>
  <c r="E1086" i="11"/>
  <c r="A1086" i="11"/>
  <c r="F1085" i="11"/>
  <c r="F1086" i="11" s="1"/>
  <c r="F1087" i="11" s="1"/>
  <c r="E1085" i="11"/>
  <c r="A1085" i="11"/>
  <c r="E1084" i="11"/>
  <c r="A1084" i="11"/>
  <c r="E1083" i="11"/>
  <c r="A1083" i="11"/>
  <c r="F1082" i="11"/>
  <c r="F1083" i="11" s="1"/>
  <c r="F1084" i="11" s="1"/>
  <c r="E1082" i="11"/>
  <c r="A1082" i="11"/>
  <c r="E1081" i="11"/>
  <c r="A1081" i="11"/>
  <c r="E1080" i="11"/>
  <c r="A1080" i="11"/>
  <c r="F1079" i="11"/>
  <c r="F1080" i="11" s="1"/>
  <c r="F1081" i="11" s="1"/>
  <c r="E1079" i="11"/>
  <c r="A1079" i="11"/>
  <c r="E1078" i="11"/>
  <c r="A1078" i="11"/>
  <c r="E1077" i="11"/>
  <c r="A1077" i="11"/>
  <c r="F1076" i="11"/>
  <c r="F1077" i="11" s="1"/>
  <c r="F1078" i="11" s="1"/>
  <c r="E1076" i="11"/>
  <c r="A1076" i="11"/>
  <c r="E1075" i="11"/>
  <c r="A1075" i="11"/>
  <c r="F1074" i="11"/>
  <c r="F1075" i="11" s="1"/>
  <c r="E1074" i="11"/>
  <c r="A1074" i="11"/>
  <c r="F1073" i="11"/>
  <c r="E1073" i="11"/>
  <c r="A1073" i="11"/>
  <c r="E1072" i="11"/>
  <c r="A1072" i="11"/>
  <c r="E1071" i="11"/>
  <c r="A1071" i="11"/>
  <c r="F1070" i="11"/>
  <c r="F1071" i="11" s="1"/>
  <c r="F1072" i="11" s="1"/>
  <c r="E1070" i="11"/>
  <c r="A1070" i="11"/>
  <c r="E1069" i="11"/>
  <c r="A1069" i="11"/>
  <c r="E1068" i="11"/>
  <c r="A1068" i="11"/>
  <c r="F1067" i="11"/>
  <c r="F1068" i="11" s="1"/>
  <c r="F1069" i="11" s="1"/>
  <c r="E1067" i="11"/>
  <c r="A1067" i="11"/>
  <c r="E1066" i="11"/>
  <c r="A1066" i="11"/>
  <c r="E1065" i="11"/>
  <c r="A1065" i="11"/>
  <c r="F1064" i="11"/>
  <c r="F1065" i="11" s="1"/>
  <c r="F1066" i="11" s="1"/>
  <c r="E1064" i="11"/>
  <c r="A1064" i="11"/>
  <c r="E1063" i="11"/>
  <c r="A1063" i="11"/>
  <c r="F1062" i="11"/>
  <c r="F1063" i="11" s="1"/>
  <c r="E1062" i="11"/>
  <c r="A1062" i="11"/>
  <c r="F1061" i="11"/>
  <c r="E1061" i="11"/>
  <c r="A1061" i="11"/>
  <c r="E1060" i="11"/>
  <c r="A1060" i="11"/>
  <c r="E1059" i="11"/>
  <c r="A1059" i="11"/>
  <c r="F1058" i="11"/>
  <c r="F1059" i="11" s="1"/>
  <c r="F1060" i="11" s="1"/>
  <c r="E1058" i="11"/>
  <c r="A1058" i="11"/>
  <c r="E1057" i="11"/>
  <c r="A1057" i="11"/>
  <c r="E1056" i="11"/>
  <c r="A1056" i="11"/>
  <c r="F1055" i="11"/>
  <c r="F1056" i="11" s="1"/>
  <c r="F1057" i="11" s="1"/>
  <c r="E1055" i="11"/>
  <c r="A1055" i="11"/>
  <c r="E1054" i="11"/>
  <c r="A1054" i="11"/>
  <c r="E1053" i="11"/>
  <c r="A1053" i="11"/>
  <c r="F1052" i="11"/>
  <c r="F1053" i="11" s="1"/>
  <c r="F1054" i="11" s="1"/>
  <c r="E1052" i="11"/>
  <c r="A1052" i="11"/>
  <c r="E1051" i="11"/>
  <c r="A1051" i="11"/>
  <c r="E1050" i="11"/>
  <c r="A1050" i="11"/>
  <c r="F1049" i="11"/>
  <c r="F1050" i="11" s="1"/>
  <c r="F1051" i="11" s="1"/>
  <c r="E1049" i="11"/>
  <c r="A1049" i="11"/>
  <c r="E1048" i="11"/>
  <c r="A1048" i="11"/>
  <c r="E1047" i="11"/>
  <c r="A1047" i="11"/>
  <c r="F1046" i="11"/>
  <c r="F1047" i="11" s="1"/>
  <c r="F1048" i="11" s="1"/>
  <c r="E1046" i="11"/>
  <c r="A1046" i="11"/>
  <c r="E1045" i="11"/>
  <c r="A1045" i="11"/>
  <c r="E1044" i="11"/>
  <c r="A1044" i="11"/>
  <c r="F1043" i="11"/>
  <c r="F1044" i="11" s="1"/>
  <c r="F1045" i="11" s="1"/>
  <c r="E1043" i="11"/>
  <c r="A1043" i="11"/>
  <c r="E1042" i="11"/>
  <c r="A1042" i="11"/>
  <c r="F1041" i="11"/>
  <c r="F1042" i="11" s="1"/>
  <c r="E1041" i="11"/>
  <c r="A1041" i="11"/>
  <c r="F1040" i="11"/>
  <c r="E1040" i="11"/>
  <c r="A1040" i="11"/>
  <c r="E1039" i="11"/>
  <c r="A1039" i="11"/>
  <c r="F1038" i="11"/>
  <c r="F1039" i="11" s="1"/>
  <c r="E1038" i="11"/>
  <c r="A1038" i="11"/>
  <c r="F1037" i="11"/>
  <c r="E1037" i="11"/>
  <c r="A1037" i="11"/>
  <c r="E1036" i="11"/>
  <c r="A1036" i="11"/>
  <c r="F1035" i="11"/>
  <c r="F1036" i="11" s="1"/>
  <c r="E1035" i="11"/>
  <c r="A1035" i="11"/>
  <c r="F1034" i="11"/>
  <c r="E1034" i="11"/>
  <c r="A1034" i="11"/>
  <c r="E1033" i="11"/>
  <c r="A1033" i="11"/>
  <c r="E1032" i="11"/>
  <c r="A1032" i="11"/>
  <c r="F1031" i="11"/>
  <c r="F1032" i="11" s="1"/>
  <c r="F1033" i="11" s="1"/>
  <c r="E1031" i="11"/>
  <c r="A1031" i="11"/>
  <c r="E1030" i="11"/>
  <c r="A1030" i="11"/>
  <c r="F1029" i="11"/>
  <c r="F1030" i="11" s="1"/>
  <c r="E1029" i="11"/>
  <c r="A1029" i="11"/>
  <c r="F1028" i="11"/>
  <c r="E1028" i="11"/>
  <c r="A1028" i="11"/>
  <c r="E1027" i="11"/>
  <c r="A1027" i="11"/>
  <c r="F1026" i="11"/>
  <c r="F1027" i="11" s="1"/>
  <c r="E1026" i="11"/>
  <c r="A1026" i="11"/>
  <c r="F1025" i="11"/>
  <c r="E1025" i="11"/>
  <c r="A1025" i="11"/>
  <c r="E1024" i="11"/>
  <c r="A1024" i="11"/>
  <c r="F1023" i="11"/>
  <c r="F1024" i="11" s="1"/>
  <c r="E1023" i="11"/>
  <c r="A1023" i="11"/>
  <c r="F1022" i="11"/>
  <c r="E1022" i="11"/>
  <c r="A1022" i="11"/>
  <c r="E1021" i="11"/>
  <c r="A1021" i="11"/>
  <c r="E1020" i="11"/>
  <c r="A1020" i="11"/>
  <c r="F1019" i="11"/>
  <c r="F1020" i="11" s="1"/>
  <c r="F1021" i="11" s="1"/>
  <c r="E1019" i="11"/>
  <c r="A1019" i="11"/>
  <c r="E1018" i="11"/>
  <c r="A1018" i="11"/>
  <c r="E1017" i="11"/>
  <c r="A1017" i="11"/>
  <c r="F1016" i="11"/>
  <c r="F1017" i="11" s="1"/>
  <c r="F1018" i="11" s="1"/>
  <c r="E1016" i="11"/>
  <c r="A1016" i="11"/>
  <c r="E1015" i="11"/>
  <c r="A1015" i="11"/>
  <c r="F1014" i="11"/>
  <c r="F1015" i="11" s="1"/>
  <c r="E1014" i="11"/>
  <c r="A1014" i="11"/>
  <c r="F1013" i="11"/>
  <c r="E1013" i="11"/>
  <c r="A1013" i="11"/>
  <c r="E1012" i="11"/>
  <c r="A1012" i="11"/>
  <c r="E1011" i="11"/>
  <c r="A1011" i="11"/>
  <c r="F1010" i="11"/>
  <c r="F1011" i="11" s="1"/>
  <c r="F1012" i="11" s="1"/>
  <c r="E1010" i="11"/>
  <c r="A1010" i="11"/>
  <c r="E1009" i="11"/>
  <c r="A1009" i="11"/>
  <c r="E1008" i="11"/>
  <c r="A1008" i="11"/>
  <c r="F1007" i="11"/>
  <c r="F1008" i="11" s="1"/>
  <c r="F1009" i="11" s="1"/>
  <c r="E1007" i="11"/>
  <c r="A1007" i="11"/>
  <c r="E1006" i="11"/>
  <c r="A1006" i="11"/>
  <c r="F1005" i="11"/>
  <c r="F1006" i="11" s="1"/>
  <c r="E1005" i="11"/>
  <c r="A1005" i="11"/>
  <c r="F1004" i="11"/>
  <c r="E1004" i="11"/>
  <c r="A1004" i="11"/>
  <c r="E1003" i="11"/>
  <c r="A1003" i="11"/>
  <c r="F1002" i="11"/>
  <c r="F1003" i="11" s="1"/>
  <c r="E1002" i="11"/>
  <c r="A1002" i="11"/>
  <c r="F1001" i="11"/>
  <c r="E1001" i="11"/>
  <c r="A1001" i="11"/>
  <c r="E1000" i="11"/>
  <c r="A1000" i="11"/>
  <c r="F999" i="11"/>
  <c r="F1000" i="11" s="1"/>
  <c r="E999" i="11"/>
  <c r="A999" i="11"/>
  <c r="F998" i="11"/>
  <c r="E998" i="11"/>
  <c r="A998" i="11"/>
  <c r="E997" i="11"/>
  <c r="A997" i="11"/>
  <c r="E996" i="11"/>
  <c r="A996" i="11"/>
  <c r="F995" i="11"/>
  <c r="F996" i="11" s="1"/>
  <c r="F997" i="11" s="1"/>
  <c r="E995" i="11"/>
  <c r="A995" i="11"/>
  <c r="E994" i="11"/>
  <c r="A994" i="11"/>
  <c r="F993" i="11"/>
  <c r="F994" i="11" s="1"/>
  <c r="E993" i="11"/>
  <c r="A993" i="11"/>
  <c r="F992" i="11"/>
  <c r="E992" i="11"/>
  <c r="A992" i="11"/>
  <c r="E991" i="11"/>
  <c r="A991" i="11"/>
  <c r="F990" i="11"/>
  <c r="F991" i="11" s="1"/>
  <c r="E990" i="11"/>
  <c r="A990" i="11"/>
  <c r="F989" i="11"/>
  <c r="E989" i="11"/>
  <c r="A989" i="11"/>
  <c r="E988" i="11"/>
  <c r="A988" i="11"/>
  <c r="F987" i="11"/>
  <c r="F988" i="11" s="1"/>
  <c r="E987" i="11"/>
  <c r="A987" i="11"/>
  <c r="F986" i="11"/>
  <c r="E986" i="11"/>
  <c r="A986" i="11"/>
  <c r="E985" i="11"/>
  <c r="A985" i="11"/>
  <c r="E984" i="11"/>
  <c r="A984" i="11"/>
  <c r="F983" i="11"/>
  <c r="F984" i="11" s="1"/>
  <c r="F985" i="11" s="1"/>
  <c r="E983" i="11"/>
  <c r="A983" i="11"/>
  <c r="E982" i="11"/>
  <c r="A982" i="11"/>
  <c r="E981" i="11"/>
  <c r="A981" i="11"/>
  <c r="F980" i="11"/>
  <c r="F981" i="11" s="1"/>
  <c r="F982" i="11" s="1"/>
  <c r="E980" i="11"/>
  <c r="A980" i="11"/>
  <c r="E979" i="11"/>
  <c r="A979" i="11"/>
  <c r="F978" i="11"/>
  <c r="F979" i="11" s="1"/>
  <c r="E978" i="11"/>
  <c r="A978" i="11"/>
  <c r="F977" i="11"/>
  <c r="E977" i="11"/>
  <c r="A977" i="11"/>
  <c r="E976" i="11"/>
  <c r="A976" i="11"/>
  <c r="F975" i="11"/>
  <c r="F976" i="11" s="1"/>
  <c r="E975" i="11"/>
  <c r="A975" i="11"/>
  <c r="F974" i="11"/>
  <c r="E974" i="11"/>
  <c r="A974" i="11"/>
  <c r="E973" i="11"/>
  <c r="A973" i="11"/>
  <c r="E972" i="11"/>
  <c r="A972" i="11"/>
  <c r="F971" i="11"/>
  <c r="F972" i="11" s="1"/>
  <c r="F973" i="11" s="1"/>
  <c r="E971" i="11"/>
  <c r="A971" i="11"/>
  <c r="E970" i="11"/>
  <c r="A970" i="11"/>
  <c r="E969" i="11"/>
  <c r="A969" i="11"/>
  <c r="F968" i="11"/>
  <c r="F969" i="11" s="1"/>
  <c r="F970" i="11" s="1"/>
  <c r="E968" i="11"/>
  <c r="A968" i="11"/>
  <c r="F967" i="11"/>
  <c r="E967" i="11"/>
  <c r="A967" i="11"/>
  <c r="F966" i="11"/>
  <c r="E966" i="11"/>
  <c r="A966" i="11"/>
  <c r="F965" i="11"/>
  <c r="E965" i="11"/>
  <c r="A965" i="11"/>
  <c r="E964" i="11"/>
  <c r="A964" i="11"/>
  <c r="E963" i="11"/>
  <c r="A963" i="11"/>
  <c r="F962" i="11"/>
  <c r="F963" i="11" s="1"/>
  <c r="F964" i="11" s="1"/>
  <c r="E962" i="11"/>
  <c r="A962" i="11"/>
  <c r="E961" i="11"/>
  <c r="A961" i="11"/>
  <c r="E960" i="11"/>
  <c r="A960" i="11"/>
  <c r="F959" i="11"/>
  <c r="F960" i="11" s="1"/>
  <c r="F961" i="11" s="1"/>
  <c r="E959" i="11"/>
  <c r="A959" i="11"/>
  <c r="E958" i="11"/>
  <c r="A958" i="11"/>
  <c r="F957" i="11"/>
  <c r="F958" i="11" s="1"/>
  <c r="E957" i="11"/>
  <c r="A957" i="11"/>
  <c r="F956" i="11"/>
  <c r="E956" i="11"/>
  <c r="A956" i="11"/>
  <c r="E955" i="11"/>
  <c r="A955" i="11"/>
  <c r="E954" i="11"/>
  <c r="A954" i="11"/>
  <c r="F953" i="11"/>
  <c r="F954" i="11" s="1"/>
  <c r="F955" i="11" s="1"/>
  <c r="E953" i="11"/>
  <c r="A953" i="11"/>
  <c r="E952" i="11"/>
  <c r="A952" i="11"/>
  <c r="E951" i="11"/>
  <c r="A951" i="11"/>
  <c r="F950" i="11"/>
  <c r="F951" i="11" s="1"/>
  <c r="F952" i="11" s="1"/>
  <c r="E950" i="11"/>
  <c r="A950" i="11"/>
  <c r="E949" i="11"/>
  <c r="A949" i="11"/>
  <c r="E948" i="11"/>
  <c r="A948" i="11"/>
  <c r="F947" i="11"/>
  <c r="F948" i="11" s="1"/>
  <c r="F949" i="11" s="1"/>
  <c r="E947" i="11"/>
  <c r="A947" i="11"/>
  <c r="E946" i="11"/>
  <c r="A946" i="11"/>
  <c r="E945" i="11"/>
  <c r="A945" i="11"/>
  <c r="F944" i="11"/>
  <c r="F945" i="11" s="1"/>
  <c r="F946" i="11" s="1"/>
  <c r="E944" i="11"/>
  <c r="A944" i="11"/>
  <c r="E943" i="11"/>
  <c r="A943" i="11"/>
  <c r="E942" i="11"/>
  <c r="A942" i="11"/>
  <c r="F941" i="11"/>
  <c r="F942" i="11" s="1"/>
  <c r="F943" i="11" s="1"/>
  <c r="E941" i="11"/>
  <c r="A941" i="11"/>
  <c r="E940" i="11"/>
  <c r="A940" i="11"/>
  <c r="E939" i="11"/>
  <c r="A939" i="11"/>
  <c r="F938" i="11"/>
  <c r="F939" i="11" s="1"/>
  <c r="F940" i="11" s="1"/>
  <c r="E938" i="11"/>
  <c r="A938" i="11"/>
  <c r="E937" i="11"/>
  <c r="A937" i="11"/>
  <c r="E936" i="11"/>
  <c r="A936" i="11"/>
  <c r="F935" i="11"/>
  <c r="F936" i="11" s="1"/>
  <c r="F937" i="11" s="1"/>
  <c r="E935" i="11"/>
  <c r="A935" i="11"/>
  <c r="E934" i="11"/>
  <c r="A934" i="11"/>
  <c r="E933" i="11"/>
  <c r="A933" i="11"/>
  <c r="F932" i="11"/>
  <c r="F933" i="11" s="1"/>
  <c r="F934" i="11" s="1"/>
  <c r="E932" i="11"/>
  <c r="A932" i="11"/>
  <c r="E931" i="11"/>
  <c r="A931" i="11"/>
  <c r="E930" i="11"/>
  <c r="A930" i="11"/>
  <c r="F929" i="11"/>
  <c r="F930" i="11" s="1"/>
  <c r="F931" i="11" s="1"/>
  <c r="E929" i="11"/>
  <c r="A929" i="11"/>
  <c r="E928" i="11"/>
  <c r="A928" i="11"/>
  <c r="E927" i="11"/>
  <c r="A927" i="11"/>
  <c r="F926" i="11"/>
  <c r="F927" i="11" s="1"/>
  <c r="F928" i="11" s="1"/>
  <c r="E926" i="11"/>
  <c r="A926" i="11"/>
  <c r="E925" i="11"/>
  <c r="A925" i="11"/>
  <c r="E924" i="11"/>
  <c r="A924" i="11"/>
  <c r="F923" i="11"/>
  <c r="F924" i="11" s="1"/>
  <c r="F925" i="11" s="1"/>
  <c r="E923" i="11"/>
  <c r="A923" i="11"/>
  <c r="E922" i="11"/>
  <c r="A922" i="11"/>
  <c r="E921" i="11"/>
  <c r="A921" i="11"/>
  <c r="F920" i="11"/>
  <c r="F921" i="11" s="1"/>
  <c r="F922" i="11" s="1"/>
  <c r="E920" i="11"/>
  <c r="A920" i="11"/>
  <c r="E919" i="11"/>
  <c r="A919" i="11"/>
  <c r="E918" i="11"/>
  <c r="A918" i="11"/>
  <c r="F917" i="11"/>
  <c r="F918" i="11" s="1"/>
  <c r="F919" i="11" s="1"/>
  <c r="E917" i="11"/>
  <c r="A917" i="11"/>
  <c r="E916" i="11"/>
  <c r="A916" i="11"/>
  <c r="E915" i="11"/>
  <c r="A915" i="11"/>
  <c r="F914" i="11"/>
  <c r="F915" i="11" s="1"/>
  <c r="F916" i="11" s="1"/>
  <c r="E914" i="11"/>
  <c r="A914" i="11"/>
  <c r="E913" i="11"/>
  <c r="A913" i="11"/>
  <c r="E912" i="11"/>
  <c r="A912" i="11"/>
  <c r="F911" i="11"/>
  <c r="F912" i="11" s="1"/>
  <c r="F913" i="11" s="1"/>
  <c r="E911" i="11"/>
  <c r="A911" i="11"/>
  <c r="E910" i="11"/>
  <c r="A910" i="11"/>
  <c r="E909" i="11"/>
  <c r="A909" i="11"/>
  <c r="F908" i="11"/>
  <c r="F909" i="11" s="1"/>
  <c r="F910" i="11" s="1"/>
  <c r="E908" i="11"/>
  <c r="A908" i="11"/>
  <c r="F907" i="11"/>
  <c r="E907" i="11"/>
  <c r="A907" i="11"/>
  <c r="F906" i="11"/>
  <c r="E906" i="11"/>
  <c r="A906" i="11"/>
  <c r="F905" i="11"/>
  <c r="E905" i="11"/>
  <c r="A905" i="11"/>
  <c r="E904" i="11"/>
  <c r="A904" i="11"/>
  <c r="F903" i="11"/>
  <c r="F904" i="11" s="1"/>
  <c r="E903" i="11"/>
  <c r="A903" i="11"/>
  <c r="F902" i="11"/>
  <c r="E902" i="11"/>
  <c r="A902" i="11"/>
  <c r="E901" i="11"/>
  <c r="A901" i="11"/>
  <c r="E900" i="11"/>
  <c r="A900" i="11"/>
  <c r="F899" i="11"/>
  <c r="F900" i="11" s="1"/>
  <c r="F901" i="11" s="1"/>
  <c r="E899" i="11"/>
  <c r="A899" i="11"/>
  <c r="F898" i="11"/>
  <c r="E898" i="11"/>
  <c r="A898" i="11"/>
  <c r="F897" i="11"/>
  <c r="E897" i="11"/>
  <c r="A897" i="11"/>
  <c r="F896" i="11"/>
  <c r="E896" i="11"/>
  <c r="A896" i="11"/>
  <c r="E895" i="11"/>
  <c r="A895" i="11"/>
  <c r="F894" i="11"/>
  <c r="F895" i="11" s="1"/>
  <c r="E894" i="11"/>
  <c r="A894" i="11"/>
  <c r="F893" i="11"/>
  <c r="E893" i="11"/>
  <c r="A893" i="11"/>
  <c r="E892" i="11"/>
  <c r="A892" i="11"/>
  <c r="F891" i="11"/>
  <c r="F892" i="11" s="1"/>
  <c r="E891" i="11"/>
  <c r="A891" i="11"/>
  <c r="F890" i="11"/>
  <c r="E890" i="11"/>
  <c r="A890" i="11"/>
  <c r="E889" i="11"/>
  <c r="A889" i="11"/>
  <c r="E888" i="11"/>
  <c r="A888" i="11"/>
  <c r="F887" i="11"/>
  <c r="F888" i="11" s="1"/>
  <c r="F889" i="11" s="1"/>
  <c r="E887" i="11"/>
  <c r="A887" i="11"/>
  <c r="F886" i="11"/>
  <c r="E886" i="11"/>
  <c r="A886" i="11"/>
  <c r="F885" i="11"/>
  <c r="E885" i="11"/>
  <c r="A885" i="11"/>
  <c r="F884" i="11"/>
  <c r="E884" i="11"/>
  <c r="A884" i="11"/>
  <c r="E883" i="11"/>
  <c r="A883" i="11"/>
  <c r="F882" i="11"/>
  <c r="F883" i="11" s="1"/>
  <c r="E882" i="11"/>
  <c r="A882" i="11"/>
  <c r="F881" i="11"/>
  <c r="E881" i="11"/>
  <c r="A881" i="11"/>
  <c r="E880" i="11"/>
  <c r="A880" i="11"/>
  <c r="E879" i="11"/>
  <c r="A879" i="11"/>
  <c r="F878" i="11"/>
  <c r="F879" i="11" s="1"/>
  <c r="F880" i="11" s="1"/>
  <c r="E878" i="11"/>
  <c r="A878" i="11"/>
  <c r="E877" i="11"/>
  <c r="A877" i="11"/>
  <c r="E876" i="11"/>
  <c r="A876" i="11"/>
  <c r="F875" i="11"/>
  <c r="F876" i="11" s="1"/>
  <c r="F877" i="11" s="1"/>
  <c r="E875" i="11"/>
  <c r="A875" i="11"/>
  <c r="E874" i="11"/>
  <c r="A874" i="11"/>
  <c r="E873" i="11"/>
  <c r="A873" i="11"/>
  <c r="F872" i="11"/>
  <c r="F873" i="11" s="1"/>
  <c r="F874" i="11" s="1"/>
  <c r="E872" i="11"/>
  <c r="A872" i="11"/>
  <c r="E871" i="11"/>
  <c r="A871" i="11"/>
  <c r="E870" i="11"/>
  <c r="A870" i="11"/>
  <c r="F869" i="11"/>
  <c r="F870" i="11" s="1"/>
  <c r="F871" i="11" s="1"/>
  <c r="E869" i="11"/>
  <c r="A869" i="11"/>
  <c r="E868" i="11"/>
  <c r="A868" i="11"/>
  <c r="E867" i="11"/>
  <c r="A867" i="11"/>
  <c r="F866" i="11"/>
  <c r="F867" i="11" s="1"/>
  <c r="F868" i="11" s="1"/>
  <c r="E866" i="11"/>
  <c r="A866" i="11"/>
  <c r="E865" i="11"/>
  <c r="A865" i="11"/>
  <c r="E864" i="11"/>
  <c r="A864" i="11"/>
  <c r="F863" i="11"/>
  <c r="F864" i="11" s="1"/>
  <c r="F865" i="11" s="1"/>
  <c r="E863" i="11"/>
  <c r="A863" i="11"/>
  <c r="E862" i="11"/>
  <c r="A862" i="11"/>
  <c r="F861" i="11"/>
  <c r="F862" i="11" s="1"/>
  <c r="E861" i="11"/>
  <c r="A861" i="11"/>
  <c r="F860" i="11"/>
  <c r="E860" i="11"/>
  <c r="A860" i="11"/>
  <c r="E859" i="11"/>
  <c r="A859" i="11"/>
  <c r="E858" i="11"/>
  <c r="A858" i="11"/>
  <c r="F857" i="11"/>
  <c r="F858" i="11" s="1"/>
  <c r="F859" i="11" s="1"/>
  <c r="E857" i="11"/>
  <c r="A857" i="11"/>
  <c r="E856" i="11"/>
  <c r="A856" i="11"/>
  <c r="E855" i="11"/>
  <c r="A855" i="11"/>
  <c r="F854" i="11"/>
  <c r="F855" i="11" s="1"/>
  <c r="F856" i="11" s="1"/>
  <c r="E854" i="11"/>
  <c r="A854" i="11"/>
  <c r="E853" i="11"/>
  <c r="A853" i="11"/>
  <c r="E852" i="11"/>
  <c r="A852" i="11"/>
  <c r="F851" i="11"/>
  <c r="F852" i="11" s="1"/>
  <c r="F853" i="11" s="1"/>
  <c r="E851" i="11"/>
  <c r="A851" i="11"/>
  <c r="E850" i="11"/>
  <c r="A850" i="11"/>
  <c r="E849" i="11"/>
  <c r="A849" i="11"/>
  <c r="F848" i="11"/>
  <c r="F849" i="11" s="1"/>
  <c r="F850" i="11" s="1"/>
  <c r="E848" i="11"/>
  <c r="A848" i="11"/>
  <c r="E847" i="11"/>
  <c r="A847" i="11"/>
  <c r="E846" i="11"/>
  <c r="A846" i="11"/>
  <c r="F845" i="11"/>
  <c r="F846" i="11" s="1"/>
  <c r="F847" i="11" s="1"/>
  <c r="E845" i="11"/>
  <c r="A845" i="11"/>
  <c r="E844" i="11"/>
  <c r="A844" i="11"/>
  <c r="E843" i="11"/>
  <c r="A843" i="11"/>
  <c r="E842" i="11"/>
  <c r="A842" i="11"/>
  <c r="E841" i="11"/>
  <c r="A841" i="11"/>
  <c r="E840" i="11"/>
  <c r="A840" i="11"/>
  <c r="E839" i="11"/>
  <c r="A839" i="11"/>
  <c r="E838" i="11"/>
  <c r="A838" i="11"/>
  <c r="E837" i="11"/>
  <c r="A837" i="11"/>
  <c r="E836" i="11"/>
  <c r="A836" i="11"/>
  <c r="E835" i="11"/>
  <c r="A835" i="11"/>
  <c r="E834" i="11"/>
  <c r="A834" i="11"/>
  <c r="E833" i="11"/>
  <c r="C833" i="11"/>
  <c r="F842" i="11" s="1"/>
  <c r="F843" i="11" s="1"/>
  <c r="F844" i="11" s="1"/>
  <c r="A833" i="11"/>
  <c r="E832" i="11"/>
  <c r="A832" i="11"/>
  <c r="E831" i="11"/>
  <c r="A831" i="11"/>
  <c r="E830" i="11"/>
  <c r="C830" i="11"/>
  <c r="C831" i="11" s="1"/>
  <c r="C832" i="11" s="1"/>
  <c r="F836" i="11" s="1"/>
  <c r="F837" i="11" s="1"/>
  <c r="F838" i="11" s="1"/>
  <c r="A830" i="11"/>
  <c r="E829" i="11"/>
  <c r="C829" i="11"/>
  <c r="A829" i="11"/>
  <c r="E828" i="11"/>
  <c r="C828" i="11"/>
  <c r="A828" i="11"/>
  <c r="E827" i="11"/>
  <c r="C827" i="11"/>
  <c r="A827" i="11"/>
  <c r="E826" i="11"/>
  <c r="A826" i="11"/>
  <c r="E825" i="11"/>
  <c r="A825" i="11"/>
  <c r="E824" i="11"/>
  <c r="C824" i="11"/>
  <c r="A824" i="11"/>
  <c r="E823" i="11"/>
  <c r="A823" i="11"/>
  <c r="E822" i="11"/>
  <c r="A822" i="11"/>
  <c r="E821" i="11"/>
  <c r="C821" i="11"/>
  <c r="C822" i="11" s="1"/>
  <c r="A821" i="11"/>
  <c r="E820" i="11"/>
  <c r="A820" i="11"/>
  <c r="E819" i="11"/>
  <c r="A819" i="11"/>
  <c r="E818" i="11"/>
  <c r="C818" i="11"/>
  <c r="C819" i="11" s="1"/>
  <c r="A818" i="11"/>
  <c r="E817" i="11"/>
  <c r="A817" i="11"/>
  <c r="E816" i="11"/>
  <c r="A816" i="11"/>
  <c r="E815" i="11"/>
  <c r="C815" i="11"/>
  <c r="A815" i="11"/>
  <c r="E814" i="11"/>
  <c r="A814" i="11"/>
  <c r="E813" i="11"/>
  <c r="A813" i="11"/>
  <c r="E812" i="11"/>
  <c r="C812" i="11"/>
  <c r="C813" i="11" s="1"/>
  <c r="A812" i="11"/>
  <c r="E811" i="11"/>
  <c r="A811" i="11"/>
  <c r="E810" i="11"/>
  <c r="A810" i="11"/>
  <c r="E809" i="11"/>
  <c r="C809" i="11"/>
  <c r="C810" i="11" s="1"/>
  <c r="C811" i="11" s="1"/>
  <c r="A809" i="11"/>
  <c r="E808" i="11"/>
  <c r="A808" i="11"/>
  <c r="E807" i="11"/>
  <c r="A807" i="11"/>
  <c r="E806" i="11"/>
  <c r="C806" i="11"/>
  <c r="C807" i="11" s="1"/>
  <c r="A806" i="11"/>
  <c r="E805" i="11"/>
  <c r="C805" i="11"/>
  <c r="A805" i="11"/>
  <c r="E804" i="11"/>
  <c r="A804" i="11"/>
  <c r="E803" i="11"/>
  <c r="A803" i="11"/>
  <c r="E802" i="11"/>
  <c r="A802" i="11"/>
  <c r="E801" i="11"/>
  <c r="A801" i="11"/>
  <c r="E800" i="11"/>
  <c r="A800" i="11"/>
  <c r="E799" i="11"/>
  <c r="A799" i="11"/>
  <c r="E798" i="11"/>
  <c r="A798" i="11"/>
  <c r="E797" i="11"/>
  <c r="A797" i="11"/>
  <c r="E796" i="11"/>
  <c r="A796" i="11"/>
  <c r="E795" i="11"/>
  <c r="A795" i="11"/>
  <c r="E794" i="11"/>
  <c r="A794" i="11"/>
  <c r="E793" i="11"/>
  <c r="A793" i="11"/>
  <c r="E792" i="11"/>
  <c r="A792" i="11"/>
  <c r="E791" i="11"/>
  <c r="A791" i="11"/>
  <c r="E790" i="11"/>
  <c r="A790" i="11"/>
  <c r="E789" i="11"/>
  <c r="A789" i="11"/>
  <c r="E788" i="11"/>
  <c r="A788" i="11"/>
  <c r="E787" i="11"/>
  <c r="A787" i="11"/>
  <c r="E786" i="11"/>
  <c r="A786" i="11"/>
  <c r="E785" i="11"/>
  <c r="A785" i="11"/>
  <c r="E784" i="11"/>
  <c r="A784" i="11"/>
  <c r="E783" i="11"/>
  <c r="A783" i="11"/>
  <c r="E782" i="11"/>
  <c r="A782" i="11"/>
  <c r="E781" i="11"/>
  <c r="A781" i="11"/>
  <c r="E780" i="11"/>
  <c r="A780" i="11"/>
  <c r="E779" i="11"/>
  <c r="A779" i="11"/>
  <c r="E778" i="11"/>
  <c r="A778" i="11"/>
  <c r="E777" i="11"/>
  <c r="A777" i="11"/>
  <c r="E776" i="11"/>
  <c r="A776" i="11"/>
  <c r="E775" i="11"/>
  <c r="A775" i="11"/>
  <c r="E774" i="11"/>
  <c r="A774" i="11"/>
  <c r="E773" i="11"/>
  <c r="A773" i="11"/>
  <c r="E772" i="11"/>
  <c r="A772" i="11"/>
  <c r="E771" i="11"/>
  <c r="A771" i="11"/>
  <c r="E770" i="11"/>
  <c r="A770" i="11"/>
  <c r="E769" i="11"/>
  <c r="A769" i="11"/>
  <c r="E768" i="11"/>
  <c r="A768" i="11"/>
  <c r="E767" i="11"/>
  <c r="A767" i="11"/>
  <c r="E766" i="11"/>
  <c r="A766" i="11"/>
  <c r="E765" i="11"/>
  <c r="A765" i="11"/>
  <c r="E764" i="11"/>
  <c r="A764" i="11"/>
  <c r="E763" i="11"/>
  <c r="A763" i="11"/>
  <c r="E762" i="11"/>
  <c r="A762" i="11"/>
  <c r="E761" i="11"/>
  <c r="A761" i="11"/>
  <c r="E760" i="11"/>
  <c r="A760" i="11"/>
  <c r="E759" i="11"/>
  <c r="A759" i="11"/>
  <c r="E758" i="11"/>
  <c r="A758" i="11"/>
  <c r="E757" i="11"/>
  <c r="A757" i="11"/>
  <c r="E756" i="11"/>
  <c r="A756" i="11"/>
  <c r="E755" i="11"/>
  <c r="A755" i="11"/>
  <c r="E754" i="11"/>
  <c r="A754" i="11"/>
  <c r="E753" i="11"/>
  <c r="A753" i="11"/>
  <c r="E752" i="11"/>
  <c r="A752" i="11"/>
  <c r="E751" i="11"/>
  <c r="A751" i="11"/>
  <c r="E750" i="11"/>
  <c r="C750" i="11"/>
  <c r="C751" i="11" s="1"/>
  <c r="A750" i="11"/>
  <c r="E749" i="11"/>
  <c r="C749" i="11"/>
  <c r="A749" i="11"/>
  <c r="E748" i="11"/>
  <c r="C748" i="11"/>
  <c r="A748" i="11"/>
  <c r="E747" i="11"/>
  <c r="C747" i="11"/>
  <c r="A747" i="11"/>
  <c r="E746" i="11"/>
  <c r="C746" i="11"/>
  <c r="A746" i="11"/>
  <c r="E745" i="11"/>
  <c r="C745" i="11"/>
  <c r="A745" i="11"/>
  <c r="E744" i="11"/>
  <c r="C744" i="11"/>
  <c r="A744" i="11"/>
  <c r="E743" i="11"/>
  <c r="C743" i="11"/>
  <c r="A743" i="11"/>
  <c r="E742" i="11"/>
  <c r="C742" i="11"/>
  <c r="F746" i="11" s="1"/>
  <c r="F747" i="11" s="1"/>
  <c r="F748" i="11" s="1"/>
  <c r="A742" i="11"/>
  <c r="E741" i="11"/>
  <c r="C741" i="11"/>
  <c r="A741" i="11"/>
  <c r="E740" i="11"/>
  <c r="C740" i="11"/>
  <c r="A740" i="11"/>
  <c r="E739" i="11"/>
  <c r="C739" i="11"/>
  <c r="A739" i="11"/>
  <c r="E738" i="11"/>
  <c r="C738" i="11"/>
  <c r="A738" i="11"/>
  <c r="E737" i="11"/>
  <c r="C737" i="11"/>
  <c r="A737" i="11"/>
  <c r="E736" i="11"/>
  <c r="C736" i="11"/>
  <c r="A736" i="11"/>
  <c r="E735" i="11"/>
  <c r="C735" i="11"/>
  <c r="I747" i="11" s="1"/>
  <c r="L56" i="12" s="1"/>
  <c r="A735" i="11"/>
  <c r="E734" i="11"/>
  <c r="C734" i="11"/>
  <c r="A734" i="11"/>
  <c r="E733" i="11"/>
  <c r="C733" i="11"/>
  <c r="A733" i="11"/>
  <c r="E732" i="11"/>
  <c r="C732" i="11"/>
  <c r="A732" i="11"/>
  <c r="E731" i="11"/>
  <c r="C731" i="11"/>
  <c r="I743" i="11" s="1"/>
  <c r="L52" i="12" s="1"/>
  <c r="A731" i="11"/>
  <c r="E730" i="11"/>
  <c r="C730" i="11"/>
  <c r="A730" i="11"/>
  <c r="E729" i="11"/>
  <c r="C729" i="11"/>
  <c r="A729" i="11"/>
  <c r="E728" i="11"/>
  <c r="C728" i="11"/>
  <c r="A728" i="11"/>
  <c r="E727" i="11"/>
  <c r="C727" i="11"/>
  <c r="A727" i="11"/>
  <c r="E726" i="11"/>
  <c r="C726" i="11"/>
  <c r="I738" i="11" s="1"/>
  <c r="L47" i="12" s="1"/>
  <c r="A726" i="11"/>
  <c r="E725" i="11"/>
  <c r="C725" i="11"/>
  <c r="A725" i="11"/>
  <c r="E724" i="11"/>
  <c r="C724" i="11"/>
  <c r="A724" i="11"/>
  <c r="E723" i="11"/>
  <c r="C723" i="11"/>
  <c r="A723" i="11"/>
  <c r="E722" i="11"/>
  <c r="C722" i="11"/>
  <c r="A722" i="11"/>
  <c r="E721" i="11"/>
  <c r="C721" i="11"/>
  <c r="F725" i="11" s="1"/>
  <c r="F726" i="11" s="1"/>
  <c r="F727" i="11" s="1"/>
  <c r="A721" i="11"/>
  <c r="E720" i="11"/>
  <c r="C720" i="11"/>
  <c r="A720" i="11"/>
  <c r="I719" i="11"/>
  <c r="L28" i="12" s="1"/>
  <c r="F719" i="11"/>
  <c r="F720" i="11" s="1"/>
  <c r="F721" i="11" s="1"/>
  <c r="E719" i="11"/>
  <c r="C719" i="11"/>
  <c r="I726" i="11" s="1"/>
  <c r="L35" i="12" s="1"/>
  <c r="A719" i="11"/>
  <c r="I718" i="11"/>
  <c r="L27" i="12" s="1"/>
  <c r="E718" i="11"/>
  <c r="A718" i="11"/>
  <c r="I717" i="11"/>
  <c r="L26" i="12" s="1"/>
  <c r="E717" i="11"/>
  <c r="A717" i="11"/>
  <c r="I716" i="11"/>
  <c r="L25" i="12" s="1"/>
  <c r="F716" i="11"/>
  <c r="F717" i="11" s="1"/>
  <c r="F718" i="11" s="1"/>
  <c r="E716" i="11"/>
  <c r="A716" i="11"/>
  <c r="I715" i="11"/>
  <c r="E715" i="11"/>
  <c r="A715" i="11"/>
  <c r="I714" i="11"/>
  <c r="E714" i="11"/>
  <c r="A714" i="11"/>
  <c r="I713" i="11"/>
  <c r="F713" i="11"/>
  <c r="F714" i="11" s="1"/>
  <c r="F715" i="11" s="1"/>
  <c r="E713" i="11"/>
  <c r="A713" i="11"/>
  <c r="I712" i="11"/>
  <c r="E712" i="11"/>
  <c r="A712" i="11"/>
  <c r="I711" i="11"/>
  <c r="E711" i="11"/>
  <c r="A711" i="11"/>
  <c r="I710" i="11"/>
  <c r="F710" i="11"/>
  <c r="F711" i="11" s="1"/>
  <c r="F712" i="11" s="1"/>
  <c r="E710" i="11"/>
  <c r="A710" i="11"/>
  <c r="I709" i="11"/>
  <c r="E709" i="11"/>
  <c r="A709" i="11"/>
  <c r="I708" i="11"/>
  <c r="E708" i="11"/>
  <c r="A708" i="11"/>
  <c r="I707" i="11"/>
  <c r="F707" i="11"/>
  <c r="F708" i="11" s="1"/>
  <c r="F709" i="11" s="1"/>
  <c r="E707" i="11"/>
  <c r="A707" i="11"/>
  <c r="I706" i="11"/>
  <c r="E706" i="11"/>
  <c r="A706" i="11"/>
  <c r="I705" i="11"/>
  <c r="E705" i="11"/>
  <c r="A705" i="11"/>
  <c r="I704" i="11"/>
  <c r="F704" i="11"/>
  <c r="F705" i="11" s="1"/>
  <c r="F706" i="11" s="1"/>
  <c r="E704" i="11"/>
  <c r="A704" i="11"/>
  <c r="I703" i="11"/>
  <c r="E703" i="11"/>
  <c r="A703" i="11"/>
  <c r="I702" i="11"/>
  <c r="E702" i="11"/>
  <c r="A702" i="11"/>
  <c r="I701" i="11"/>
  <c r="F701" i="11"/>
  <c r="F702" i="11" s="1"/>
  <c r="F703" i="11" s="1"/>
  <c r="E701" i="11"/>
  <c r="A701" i="11"/>
  <c r="I700" i="11"/>
  <c r="E700" i="11"/>
  <c r="A700" i="11"/>
  <c r="E699" i="11"/>
  <c r="A699" i="11"/>
  <c r="F698" i="11"/>
  <c r="F699" i="11" s="1"/>
  <c r="F700" i="11" s="1"/>
  <c r="E698" i="11"/>
  <c r="A698" i="11"/>
  <c r="E697" i="11"/>
  <c r="A697" i="11"/>
  <c r="E696" i="11"/>
  <c r="A696" i="11"/>
  <c r="F695" i="11"/>
  <c r="F696" i="11" s="1"/>
  <c r="F697" i="11" s="1"/>
  <c r="E695" i="11"/>
  <c r="A695" i="11"/>
  <c r="E694" i="11"/>
  <c r="A694" i="11"/>
  <c r="E693" i="11"/>
  <c r="A693" i="11"/>
  <c r="F692" i="11"/>
  <c r="F693" i="11" s="1"/>
  <c r="F694" i="11" s="1"/>
  <c r="E692" i="11"/>
  <c r="A692" i="11"/>
  <c r="E691" i="11"/>
  <c r="A691" i="11"/>
  <c r="E690" i="11"/>
  <c r="A690" i="11"/>
  <c r="F689" i="11"/>
  <c r="F690" i="11" s="1"/>
  <c r="F691" i="11" s="1"/>
  <c r="E689" i="11"/>
  <c r="A689" i="11"/>
  <c r="E688" i="11"/>
  <c r="A688" i="11"/>
  <c r="E687" i="11"/>
  <c r="A687" i="11"/>
  <c r="F686" i="11"/>
  <c r="F687" i="11" s="1"/>
  <c r="F688" i="11" s="1"/>
  <c r="E686" i="11"/>
  <c r="A686" i="11"/>
  <c r="E685" i="11"/>
  <c r="A685" i="11"/>
  <c r="E684" i="11"/>
  <c r="A684" i="11"/>
  <c r="F683" i="11"/>
  <c r="F684" i="11" s="1"/>
  <c r="F685" i="11" s="1"/>
  <c r="E683" i="11"/>
  <c r="A683" i="11"/>
  <c r="E682" i="11"/>
  <c r="A682" i="11"/>
  <c r="E681" i="11"/>
  <c r="A681" i="11"/>
  <c r="F680" i="11"/>
  <c r="F681" i="11" s="1"/>
  <c r="F682" i="11" s="1"/>
  <c r="E680" i="11"/>
  <c r="A680" i="11"/>
  <c r="E679" i="11"/>
  <c r="A679" i="11"/>
  <c r="E678" i="11"/>
  <c r="A678" i="11"/>
  <c r="F677" i="11"/>
  <c r="F678" i="11" s="1"/>
  <c r="F679" i="11" s="1"/>
  <c r="E677" i="11"/>
  <c r="A677" i="11"/>
  <c r="E676" i="11"/>
  <c r="A676" i="11"/>
  <c r="E675" i="11"/>
  <c r="A675" i="11"/>
  <c r="F674" i="11"/>
  <c r="F675" i="11" s="1"/>
  <c r="F676" i="11" s="1"/>
  <c r="E674" i="11"/>
  <c r="A674" i="11"/>
  <c r="E673" i="11"/>
  <c r="A673" i="11"/>
  <c r="E672" i="11"/>
  <c r="A672" i="11"/>
  <c r="F671" i="11"/>
  <c r="F672" i="11" s="1"/>
  <c r="F673" i="11" s="1"/>
  <c r="E671" i="11"/>
  <c r="A671" i="11"/>
  <c r="E670" i="11"/>
  <c r="A670" i="11"/>
  <c r="E669" i="11"/>
  <c r="A669" i="11"/>
  <c r="F668" i="11"/>
  <c r="F669" i="11" s="1"/>
  <c r="F670" i="11" s="1"/>
  <c r="E668" i="11"/>
  <c r="A668" i="11"/>
  <c r="E667" i="11"/>
  <c r="A667" i="11"/>
  <c r="E666" i="11"/>
  <c r="A666" i="11"/>
  <c r="F665" i="11"/>
  <c r="F666" i="11" s="1"/>
  <c r="F667" i="11" s="1"/>
  <c r="E665" i="11"/>
  <c r="A665" i="11"/>
  <c r="E664" i="11"/>
  <c r="A664" i="11"/>
  <c r="F663" i="11"/>
  <c r="F664" i="11" s="1"/>
  <c r="E663" i="11"/>
  <c r="A663" i="11"/>
  <c r="F662" i="11"/>
  <c r="E662" i="11"/>
  <c r="A662" i="11"/>
  <c r="E661" i="11"/>
  <c r="A661" i="11"/>
  <c r="E660" i="11"/>
  <c r="A660" i="11"/>
  <c r="F659" i="11"/>
  <c r="F660" i="11" s="1"/>
  <c r="F661" i="11" s="1"/>
  <c r="E659" i="11"/>
  <c r="A659" i="11"/>
  <c r="E658" i="11"/>
  <c r="A658" i="11"/>
  <c r="E657" i="11"/>
  <c r="A657" i="11"/>
  <c r="F656" i="11"/>
  <c r="F657" i="11" s="1"/>
  <c r="F658" i="11" s="1"/>
  <c r="E656" i="11"/>
  <c r="A656" i="11"/>
  <c r="F655" i="11"/>
  <c r="E655" i="11"/>
  <c r="A655" i="11"/>
  <c r="E654" i="11"/>
  <c r="A654" i="11"/>
  <c r="F653" i="11"/>
  <c r="F654" i="11" s="1"/>
  <c r="E653" i="11"/>
  <c r="A653" i="11"/>
  <c r="E652" i="11"/>
  <c r="A652" i="11"/>
  <c r="E651" i="11"/>
  <c r="A651" i="11"/>
  <c r="F650" i="11"/>
  <c r="F651" i="11" s="1"/>
  <c r="F652" i="11" s="1"/>
  <c r="E650" i="11"/>
  <c r="A650" i="11"/>
  <c r="E649" i="11"/>
  <c r="A649" i="11"/>
  <c r="E648" i="11"/>
  <c r="A648" i="11"/>
  <c r="F647" i="11"/>
  <c r="F648" i="11" s="1"/>
  <c r="F649" i="11" s="1"/>
  <c r="E647" i="11"/>
  <c r="A647" i="11"/>
  <c r="E646" i="11"/>
  <c r="A646" i="11"/>
  <c r="E645" i="11"/>
  <c r="A645" i="11"/>
  <c r="F644" i="11"/>
  <c r="F645" i="11" s="1"/>
  <c r="F646" i="11" s="1"/>
  <c r="E644" i="11"/>
  <c r="A644" i="11"/>
  <c r="E643" i="11"/>
  <c r="A643" i="11"/>
  <c r="E642" i="11"/>
  <c r="A642" i="11"/>
  <c r="F641" i="11"/>
  <c r="F642" i="11" s="1"/>
  <c r="F643" i="11" s="1"/>
  <c r="E641" i="11"/>
  <c r="A641" i="11"/>
  <c r="E640" i="11"/>
  <c r="A640" i="11"/>
  <c r="E639" i="11"/>
  <c r="A639" i="11"/>
  <c r="F638" i="11"/>
  <c r="F639" i="11" s="1"/>
  <c r="F640" i="11" s="1"/>
  <c r="E638" i="11"/>
  <c r="A638" i="11"/>
  <c r="E637" i="11"/>
  <c r="A637" i="11"/>
  <c r="E636" i="11"/>
  <c r="A636" i="11"/>
  <c r="E635" i="11"/>
  <c r="A635" i="11"/>
  <c r="E634" i="11"/>
  <c r="A634" i="11"/>
  <c r="E633" i="11"/>
  <c r="A633" i="11"/>
  <c r="E632" i="11"/>
  <c r="A632" i="11"/>
  <c r="E631" i="11"/>
  <c r="A631" i="11"/>
  <c r="E630" i="11"/>
  <c r="A630" i="11"/>
  <c r="E629" i="11"/>
  <c r="A629" i="11"/>
  <c r="E628" i="11"/>
  <c r="A628" i="11"/>
  <c r="E627" i="11"/>
  <c r="A627" i="11"/>
  <c r="E626" i="11"/>
  <c r="A626" i="11"/>
  <c r="E625" i="11"/>
  <c r="A625" i="11"/>
  <c r="E624" i="11"/>
  <c r="A624" i="11"/>
  <c r="E623" i="11"/>
  <c r="A623" i="11"/>
  <c r="E622" i="11"/>
  <c r="A622" i="11"/>
  <c r="E621" i="11"/>
  <c r="A621" i="11"/>
  <c r="E620" i="11"/>
  <c r="A620" i="11"/>
  <c r="E619" i="11"/>
  <c r="A619" i="11"/>
  <c r="E618" i="11"/>
  <c r="A618" i="11"/>
  <c r="E617" i="11"/>
  <c r="A617" i="11"/>
  <c r="E616" i="11"/>
  <c r="A616" i="11"/>
  <c r="E615" i="11"/>
  <c r="A615" i="11"/>
  <c r="E614" i="11"/>
  <c r="A614" i="11"/>
  <c r="E613" i="11"/>
  <c r="A613" i="11"/>
  <c r="E612" i="11"/>
  <c r="A612" i="11"/>
  <c r="E611" i="11"/>
  <c r="A611" i="11"/>
  <c r="E610" i="11"/>
  <c r="A610" i="11"/>
  <c r="E609" i="11"/>
  <c r="A609" i="11"/>
  <c r="E608" i="11"/>
  <c r="A608" i="11"/>
  <c r="E607" i="11"/>
  <c r="A607" i="11"/>
  <c r="E606" i="11"/>
  <c r="A606" i="11"/>
  <c r="E605" i="11"/>
  <c r="A605" i="11"/>
  <c r="E604" i="11"/>
  <c r="A604" i="11"/>
  <c r="E603" i="11"/>
  <c r="A603" i="11"/>
  <c r="E602" i="11"/>
  <c r="A602" i="11"/>
  <c r="E601" i="11"/>
  <c r="A601" i="11"/>
  <c r="E600" i="11"/>
  <c r="A600" i="11"/>
  <c r="E599" i="11"/>
  <c r="A599" i="11"/>
  <c r="E598" i="11"/>
  <c r="A598" i="11"/>
  <c r="E597" i="11"/>
  <c r="A597" i="11"/>
  <c r="E596" i="11"/>
  <c r="A596" i="11"/>
  <c r="E595" i="11"/>
  <c r="A595" i="11"/>
  <c r="E594" i="11"/>
  <c r="A594" i="11"/>
  <c r="E593" i="11"/>
  <c r="A593" i="11"/>
  <c r="E592" i="11"/>
  <c r="A592" i="11"/>
  <c r="E591" i="11"/>
  <c r="A591" i="11"/>
  <c r="E590" i="11"/>
  <c r="A590" i="11"/>
  <c r="E589" i="11"/>
  <c r="A589" i="11"/>
  <c r="E588" i="11"/>
  <c r="A588" i="11"/>
  <c r="E587" i="11"/>
  <c r="A587" i="11"/>
  <c r="E586" i="11"/>
  <c r="A586" i="11"/>
  <c r="E585" i="11"/>
  <c r="A585" i="11"/>
  <c r="E584" i="11"/>
  <c r="A584" i="11"/>
  <c r="E583" i="11"/>
  <c r="A583" i="11"/>
  <c r="E582" i="11"/>
  <c r="A582" i="11"/>
  <c r="E581" i="11"/>
  <c r="A581" i="11"/>
  <c r="E580" i="11"/>
  <c r="A580" i="11"/>
  <c r="E579" i="11"/>
  <c r="A579" i="11"/>
  <c r="E578" i="11"/>
  <c r="A578" i="11"/>
  <c r="E577" i="11"/>
  <c r="A577" i="11"/>
  <c r="E576" i="11"/>
  <c r="A576" i="11"/>
  <c r="E575" i="11"/>
  <c r="A575" i="11"/>
  <c r="E574" i="11"/>
  <c r="A574" i="11"/>
  <c r="E573" i="11"/>
  <c r="A573" i="11"/>
  <c r="E572" i="11"/>
  <c r="A572" i="11"/>
  <c r="E571" i="11"/>
  <c r="A571" i="11"/>
  <c r="E570" i="11"/>
  <c r="A570" i="11"/>
  <c r="E569" i="11"/>
  <c r="A569" i="11"/>
  <c r="E568" i="11"/>
  <c r="A568" i="11"/>
  <c r="E567" i="11"/>
  <c r="A567" i="11"/>
  <c r="E566" i="11"/>
  <c r="A566" i="11"/>
  <c r="E565" i="11"/>
  <c r="A565" i="11"/>
  <c r="E564" i="11"/>
  <c r="A564" i="11"/>
  <c r="E563" i="11"/>
  <c r="A563" i="11"/>
  <c r="E562" i="11"/>
  <c r="A562" i="11"/>
  <c r="E561" i="11"/>
  <c r="A561" i="11"/>
  <c r="E560" i="11"/>
  <c r="A560" i="11"/>
  <c r="E559" i="11"/>
  <c r="A559" i="11"/>
  <c r="E558" i="11"/>
  <c r="A558" i="11"/>
  <c r="E557" i="11"/>
  <c r="A557" i="11"/>
  <c r="E556" i="11"/>
  <c r="A556" i="11"/>
  <c r="E555" i="11"/>
  <c r="A555" i="11"/>
  <c r="E554" i="11"/>
  <c r="A554" i="11"/>
  <c r="E553" i="11"/>
  <c r="A553" i="11"/>
  <c r="E552" i="11"/>
  <c r="A552" i="11"/>
  <c r="E551" i="11"/>
  <c r="A551" i="11"/>
  <c r="E550" i="11"/>
  <c r="A550" i="11"/>
  <c r="E549" i="11"/>
  <c r="A549" i="11"/>
  <c r="E548" i="11"/>
  <c r="A548" i="11"/>
  <c r="E547" i="11"/>
  <c r="A547" i="11"/>
  <c r="E546" i="11"/>
  <c r="A546" i="11"/>
  <c r="E545" i="11"/>
  <c r="A545" i="11"/>
  <c r="E544" i="11"/>
  <c r="A544" i="11"/>
  <c r="E543" i="11"/>
  <c r="A543" i="11"/>
  <c r="E542" i="11"/>
  <c r="A542" i="11"/>
  <c r="E541" i="11"/>
  <c r="A541" i="11"/>
  <c r="E540" i="11"/>
  <c r="A540" i="11"/>
  <c r="E539" i="11"/>
  <c r="A539" i="11"/>
  <c r="E538" i="11"/>
  <c r="A538" i="11"/>
  <c r="E537" i="11"/>
  <c r="A537" i="11"/>
  <c r="E536" i="11"/>
  <c r="A536" i="11"/>
  <c r="E535" i="11"/>
  <c r="A535" i="11"/>
  <c r="E534" i="11"/>
  <c r="A534" i="11"/>
  <c r="E533" i="11"/>
  <c r="A533" i="11"/>
  <c r="E532" i="11"/>
  <c r="A532" i="11"/>
  <c r="E531" i="11"/>
  <c r="A531" i="11"/>
  <c r="E530" i="11"/>
  <c r="A530" i="11"/>
  <c r="E529" i="11"/>
  <c r="A529" i="11"/>
  <c r="E528" i="11"/>
  <c r="A528" i="11"/>
  <c r="E527" i="11"/>
  <c r="A527" i="11"/>
  <c r="E526" i="11"/>
  <c r="A526" i="11"/>
  <c r="E525" i="11"/>
  <c r="A525" i="11"/>
  <c r="E524" i="11"/>
  <c r="A524" i="11"/>
  <c r="E523" i="11"/>
  <c r="A523" i="11"/>
  <c r="E522" i="11"/>
  <c r="A522" i="11"/>
  <c r="E521" i="11"/>
  <c r="A521" i="11"/>
  <c r="E520" i="11"/>
  <c r="A520" i="11"/>
  <c r="E519" i="11"/>
  <c r="A519" i="11"/>
  <c r="E518" i="11"/>
  <c r="A518" i="11"/>
  <c r="E517" i="11"/>
  <c r="A517" i="11"/>
  <c r="E516" i="11"/>
  <c r="A516" i="11"/>
  <c r="E515" i="11"/>
  <c r="A515" i="11"/>
  <c r="E514" i="11"/>
  <c r="A514" i="11"/>
  <c r="E513" i="11"/>
  <c r="A513" i="11"/>
  <c r="E512" i="11"/>
  <c r="A512" i="11"/>
  <c r="E511" i="11"/>
  <c r="A511" i="11"/>
  <c r="E510" i="11"/>
  <c r="A510" i="11"/>
  <c r="E509" i="11"/>
  <c r="A509" i="11"/>
  <c r="E508" i="11"/>
  <c r="A508" i="11"/>
  <c r="E507" i="11"/>
  <c r="A507" i="11"/>
  <c r="E506" i="11"/>
  <c r="A506" i="11"/>
  <c r="E505" i="11"/>
  <c r="A505" i="11"/>
  <c r="E504" i="11"/>
  <c r="A504" i="11"/>
  <c r="E503" i="11"/>
  <c r="A503" i="11"/>
  <c r="E502" i="11"/>
  <c r="A502" i="11"/>
  <c r="E501" i="11"/>
  <c r="A501" i="11"/>
  <c r="E500" i="11"/>
  <c r="A500" i="11"/>
  <c r="E499" i="11"/>
  <c r="A499" i="11"/>
  <c r="E498" i="11"/>
  <c r="A498" i="11"/>
  <c r="E497" i="11"/>
  <c r="A497" i="11"/>
  <c r="E496" i="11"/>
  <c r="A496" i="11"/>
  <c r="E495" i="11"/>
  <c r="A495" i="11"/>
  <c r="E494" i="11"/>
  <c r="A494" i="11"/>
  <c r="E493" i="11"/>
  <c r="A493" i="11"/>
  <c r="E492" i="11"/>
  <c r="A492" i="11"/>
  <c r="E491" i="11"/>
  <c r="A491" i="11"/>
  <c r="E490" i="11"/>
  <c r="A490" i="11"/>
  <c r="E489" i="11"/>
  <c r="A489" i="11"/>
  <c r="E488" i="11"/>
  <c r="A488" i="11"/>
  <c r="E487" i="11"/>
  <c r="A487" i="11"/>
  <c r="E486" i="11"/>
  <c r="A486" i="11"/>
  <c r="E485" i="11"/>
  <c r="A485" i="11"/>
  <c r="E484" i="11"/>
  <c r="A484" i="11"/>
  <c r="E483" i="11"/>
  <c r="A483" i="11"/>
  <c r="E482" i="11"/>
  <c r="A482" i="11"/>
  <c r="E481" i="11"/>
  <c r="A481" i="11"/>
  <c r="E480" i="11"/>
  <c r="A480" i="11"/>
  <c r="E479" i="11"/>
  <c r="A479" i="11"/>
  <c r="E478" i="11"/>
  <c r="A478" i="11"/>
  <c r="E477" i="11"/>
  <c r="A477" i="11"/>
  <c r="E476" i="11"/>
  <c r="A476" i="11"/>
  <c r="E475" i="11"/>
  <c r="A475" i="11"/>
  <c r="E474" i="11"/>
  <c r="A474" i="11"/>
  <c r="E473" i="11"/>
  <c r="A473" i="11"/>
  <c r="E472" i="11"/>
  <c r="A472" i="11"/>
  <c r="E471" i="11"/>
  <c r="A471" i="11"/>
  <c r="E470" i="11"/>
  <c r="A470" i="11"/>
  <c r="E469" i="11"/>
  <c r="A469" i="11"/>
  <c r="E468" i="11"/>
  <c r="A468" i="11"/>
  <c r="E467" i="11"/>
  <c r="A467" i="11"/>
  <c r="E466" i="11"/>
  <c r="A466" i="11"/>
  <c r="E465" i="11"/>
  <c r="A465" i="11"/>
  <c r="E464" i="11"/>
  <c r="A464" i="11"/>
  <c r="E463" i="11"/>
  <c r="A463" i="11"/>
  <c r="E462" i="11"/>
  <c r="A462" i="11"/>
  <c r="E461" i="11"/>
  <c r="A461" i="11"/>
  <c r="E460" i="11"/>
  <c r="A460" i="11"/>
  <c r="E459" i="11"/>
  <c r="A459" i="11"/>
  <c r="E458" i="11"/>
  <c r="A458" i="11"/>
  <c r="E457" i="11"/>
  <c r="A457" i="11"/>
  <c r="E456" i="11"/>
  <c r="A456" i="11"/>
  <c r="E455" i="11"/>
  <c r="A455" i="11"/>
  <c r="E454" i="11"/>
  <c r="A454" i="11"/>
  <c r="E453" i="11"/>
  <c r="A453" i="11"/>
  <c r="E452" i="11"/>
  <c r="A452" i="11"/>
  <c r="E451" i="11"/>
  <c r="A451" i="11"/>
  <c r="E450" i="11"/>
  <c r="A450" i="11"/>
  <c r="E449" i="11"/>
  <c r="A449" i="11"/>
  <c r="E448" i="11"/>
  <c r="A448" i="11"/>
  <c r="E447" i="11"/>
  <c r="A447" i="11"/>
  <c r="E446" i="11"/>
  <c r="A446" i="11"/>
  <c r="E445" i="11"/>
  <c r="A445" i="11"/>
  <c r="E444" i="11"/>
  <c r="A444" i="11"/>
  <c r="E443" i="11"/>
  <c r="A443" i="11"/>
  <c r="E442" i="11"/>
  <c r="A442" i="11"/>
  <c r="E441" i="11"/>
  <c r="A441" i="11"/>
  <c r="E440" i="11"/>
  <c r="A440" i="11"/>
  <c r="E439" i="11"/>
  <c r="A439" i="11"/>
  <c r="E438" i="11"/>
  <c r="A438" i="11"/>
  <c r="E437" i="11"/>
  <c r="A437" i="11"/>
  <c r="E436" i="11"/>
  <c r="A436" i="11"/>
  <c r="E435" i="11"/>
  <c r="A435" i="11"/>
  <c r="E434" i="11"/>
  <c r="A434" i="11"/>
  <c r="E433" i="11"/>
  <c r="A433" i="11"/>
  <c r="E432" i="11"/>
  <c r="A432" i="11"/>
  <c r="E431" i="11"/>
  <c r="A431" i="11"/>
  <c r="E430" i="11"/>
  <c r="A430" i="11"/>
  <c r="E429" i="11"/>
  <c r="A429" i="11"/>
  <c r="E428" i="11"/>
  <c r="A428" i="11"/>
  <c r="E427" i="11"/>
  <c r="A427" i="11"/>
  <c r="E426" i="11"/>
  <c r="A426" i="11"/>
  <c r="E425" i="11"/>
  <c r="A425" i="11"/>
  <c r="E424" i="11"/>
  <c r="A424" i="11"/>
  <c r="E423" i="11"/>
  <c r="A423" i="11"/>
  <c r="E422" i="11"/>
  <c r="A422" i="11"/>
  <c r="E421" i="11"/>
  <c r="A421" i="11"/>
  <c r="E420" i="11"/>
  <c r="A420" i="11"/>
  <c r="E419" i="11"/>
  <c r="A419" i="11"/>
  <c r="E418" i="11"/>
  <c r="A418" i="11"/>
  <c r="E417" i="11"/>
  <c r="A417" i="11"/>
  <c r="E416" i="11"/>
  <c r="A416" i="11"/>
  <c r="E415" i="11"/>
  <c r="A415" i="11"/>
  <c r="E414" i="11"/>
  <c r="A414" i="11"/>
  <c r="E413" i="11"/>
  <c r="A413" i="11"/>
  <c r="E412" i="11"/>
  <c r="A412" i="11"/>
  <c r="E411" i="11"/>
  <c r="A411" i="11"/>
  <c r="E410" i="11"/>
  <c r="A410" i="11"/>
  <c r="E409" i="11"/>
  <c r="A409" i="11"/>
  <c r="E408" i="11"/>
  <c r="A408" i="11"/>
  <c r="E407" i="11"/>
  <c r="A407" i="11"/>
  <c r="E406" i="11"/>
  <c r="A406" i="11"/>
  <c r="E405" i="11"/>
  <c r="A405" i="11"/>
  <c r="E404" i="11"/>
  <c r="A404" i="11"/>
  <c r="E403" i="11"/>
  <c r="A403" i="11"/>
  <c r="E402" i="11"/>
  <c r="A402" i="11"/>
  <c r="E401" i="11"/>
  <c r="A401" i="11"/>
  <c r="E400" i="11"/>
  <c r="A400" i="11"/>
  <c r="E399" i="11"/>
  <c r="A399" i="11"/>
  <c r="E398" i="11"/>
  <c r="A398" i="11"/>
  <c r="E397" i="11"/>
  <c r="A397" i="11"/>
  <c r="E396" i="11"/>
  <c r="A396" i="11"/>
  <c r="E395" i="11"/>
  <c r="A395" i="11"/>
  <c r="E394" i="11"/>
  <c r="A394" i="11"/>
  <c r="E393" i="11"/>
  <c r="A393" i="11"/>
  <c r="E392" i="11"/>
  <c r="A392" i="11"/>
  <c r="E391" i="11"/>
  <c r="A391" i="11"/>
  <c r="E390" i="11"/>
  <c r="A390" i="11"/>
  <c r="E389" i="11"/>
  <c r="A389" i="11"/>
  <c r="E388" i="11"/>
  <c r="A388" i="11"/>
  <c r="E387" i="11"/>
  <c r="A387" i="11"/>
  <c r="E386" i="11"/>
  <c r="A386" i="11"/>
  <c r="E385" i="11"/>
  <c r="A385" i="11"/>
  <c r="E384" i="11"/>
  <c r="A384" i="11"/>
  <c r="E383" i="11"/>
  <c r="A383" i="11"/>
  <c r="E382" i="11"/>
  <c r="A382" i="11"/>
  <c r="E381" i="11"/>
  <c r="A381" i="11"/>
  <c r="E380" i="11"/>
  <c r="A380" i="11"/>
  <c r="E379" i="11"/>
  <c r="A379" i="11"/>
  <c r="E378" i="11"/>
  <c r="A378" i="11"/>
  <c r="E377" i="11"/>
  <c r="A377" i="11"/>
  <c r="E376" i="11"/>
  <c r="A376" i="11"/>
  <c r="E375" i="11"/>
  <c r="A375" i="11"/>
  <c r="E374" i="11"/>
  <c r="A374" i="11"/>
  <c r="E373" i="11"/>
  <c r="A373" i="11"/>
  <c r="E372" i="11"/>
  <c r="A372" i="11"/>
  <c r="E371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1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9" i="11"/>
  <c r="A278" i="11"/>
  <c r="A277" i="11"/>
  <c r="A276" i="11"/>
  <c r="A275" i="11"/>
  <c r="A274" i="11"/>
  <c r="A273" i="11"/>
  <c r="A272" i="11"/>
  <c r="A271" i="11"/>
  <c r="A270" i="11"/>
  <c r="A269" i="11"/>
  <c r="A268" i="11"/>
  <c r="A267" i="11"/>
  <c r="A266" i="11"/>
  <c r="A265" i="11"/>
  <c r="A264" i="1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I737" i="11" l="1"/>
  <c r="L46" i="12" s="1"/>
  <c r="I749" i="11"/>
  <c r="L58" i="12" s="1"/>
  <c r="I730" i="11"/>
  <c r="L39" i="12" s="1"/>
  <c r="I734" i="11"/>
  <c r="L43" i="12" s="1"/>
  <c r="I721" i="11"/>
  <c r="L30" i="12" s="1"/>
  <c r="F722" i="11"/>
  <c r="F723" i="11" s="1"/>
  <c r="F724" i="11" s="1"/>
  <c r="F734" i="11"/>
  <c r="F735" i="11" s="1"/>
  <c r="F736" i="11" s="1"/>
  <c r="I746" i="11"/>
  <c r="L55" i="12" s="1"/>
  <c r="I750" i="11"/>
  <c r="L59" i="12" s="1"/>
  <c r="B110" i="12"/>
  <c r="C110" i="12" s="1"/>
  <c r="B108" i="12"/>
  <c r="C108" i="12" s="1"/>
  <c r="B14" i="12"/>
  <c r="B103" i="12"/>
  <c r="C103" i="12" s="1"/>
  <c r="B114" i="12"/>
  <c r="C114" i="12" s="1"/>
  <c r="I732" i="11"/>
  <c r="L41" i="12" s="1"/>
  <c r="F737" i="11"/>
  <c r="F738" i="11" s="1"/>
  <c r="F739" i="11" s="1"/>
  <c r="I751" i="11"/>
  <c r="L60" i="12" s="1"/>
  <c r="I741" i="11"/>
  <c r="L50" i="12" s="1"/>
  <c r="F743" i="11"/>
  <c r="F744" i="11" s="1"/>
  <c r="F745" i="11" s="1"/>
  <c r="I722" i="11"/>
  <c r="L31" i="12" s="1"/>
  <c r="I733" i="11"/>
  <c r="L42" i="12" s="1"/>
  <c r="I739" i="11"/>
  <c r="L48" i="12" s="1"/>
  <c r="I729" i="11"/>
  <c r="L38" i="12" s="1"/>
  <c r="F731" i="11"/>
  <c r="F732" i="11" s="1"/>
  <c r="F733" i="11" s="1"/>
  <c r="I752" i="11"/>
  <c r="L61" i="12" s="1"/>
  <c r="I735" i="11"/>
  <c r="L44" i="12" s="1"/>
  <c r="I725" i="11"/>
  <c r="L34" i="12" s="1"/>
  <c r="I742" i="11"/>
  <c r="L51" i="12" s="1"/>
  <c r="I744" i="11"/>
  <c r="L53" i="12" s="1"/>
  <c r="F749" i="11"/>
  <c r="F750" i="11" s="1"/>
  <c r="F751" i="11" s="1"/>
  <c r="I740" i="11"/>
  <c r="L49" i="12" s="1"/>
  <c r="I745" i="11"/>
  <c r="L54" i="12" s="1"/>
  <c r="D16" i="10"/>
  <c r="D17" i="10" s="1"/>
  <c r="F12" i="10"/>
  <c r="F14" i="10" s="1"/>
  <c r="H8" i="10"/>
  <c r="H11" i="10" s="1"/>
  <c r="I728" i="11"/>
  <c r="L37" i="12" s="1"/>
  <c r="C752" i="11"/>
  <c r="F815" i="11"/>
  <c r="F816" i="11" s="1"/>
  <c r="F817" i="11" s="1"/>
  <c r="C814" i="11"/>
  <c r="F809" i="11"/>
  <c r="F810" i="11" s="1"/>
  <c r="F811" i="11" s="1"/>
  <c r="F833" i="11"/>
  <c r="F834" i="11" s="1"/>
  <c r="F835" i="11" s="1"/>
  <c r="F839" i="11"/>
  <c r="F840" i="11" s="1"/>
  <c r="F841" i="11" s="1"/>
  <c r="I736" i="11"/>
  <c r="L45" i="12" s="1"/>
  <c r="F728" i="11"/>
  <c r="F729" i="11" s="1"/>
  <c r="F730" i="11" s="1"/>
  <c r="I748" i="11"/>
  <c r="L57" i="12" s="1"/>
  <c r="F740" i="11"/>
  <c r="F741" i="11" s="1"/>
  <c r="F742" i="11" s="1"/>
  <c r="F752" i="11"/>
  <c r="F753" i="11" s="1"/>
  <c r="F754" i="11" s="1"/>
  <c r="C816" i="11"/>
  <c r="I723" i="11"/>
  <c r="L32" i="12" s="1"/>
  <c r="I727" i="11"/>
  <c r="L36" i="12" s="1"/>
  <c r="I731" i="11"/>
  <c r="L40" i="12" s="1"/>
  <c r="C808" i="11"/>
  <c r="C820" i="11"/>
  <c r="I720" i="11"/>
  <c r="L29" i="12" s="1"/>
  <c r="I724" i="11"/>
  <c r="L33" i="12" s="1"/>
  <c r="C823" i="11"/>
  <c r="C825" i="11"/>
  <c r="I817" i="11" l="1"/>
  <c r="L126" i="12" s="1"/>
  <c r="B15" i="12"/>
  <c r="B115" i="12"/>
  <c r="C115" i="12" s="1"/>
  <c r="B126" i="12"/>
  <c r="C126" i="12" s="1"/>
  <c r="B122" i="12"/>
  <c r="C122" i="12" s="1"/>
  <c r="B124" i="12"/>
  <c r="C124" i="12" s="1"/>
  <c r="B121" i="12"/>
  <c r="C121" i="12" s="1"/>
  <c r="B117" i="12"/>
  <c r="C117" i="12" s="1"/>
  <c r="B118" i="12"/>
  <c r="C118" i="12" s="1"/>
  <c r="B120" i="12"/>
  <c r="C120" i="12" s="1"/>
  <c r="B125" i="12"/>
  <c r="C125" i="12" s="1"/>
  <c r="B123" i="12"/>
  <c r="C123" i="12" s="1"/>
  <c r="B119" i="12"/>
  <c r="C119" i="12" s="1"/>
  <c r="B116" i="12"/>
  <c r="C116" i="12" s="1"/>
  <c r="E13" i="10"/>
  <c r="E16" i="10" s="1"/>
  <c r="E17" i="10" s="1"/>
  <c r="D18" i="10"/>
  <c r="D20" i="10" s="1"/>
  <c r="D22" i="10" s="1"/>
  <c r="D7" i="12" s="1"/>
  <c r="G12" i="10"/>
  <c r="G14" i="10" s="1"/>
  <c r="F824" i="11"/>
  <c r="F825" i="11" s="1"/>
  <c r="F826" i="11" s="1"/>
  <c r="I832" i="11"/>
  <c r="L141" i="12" s="1"/>
  <c r="F818" i="11"/>
  <c r="F819" i="11" s="1"/>
  <c r="F820" i="11" s="1"/>
  <c r="C753" i="11"/>
  <c r="F812" i="11"/>
  <c r="F813" i="11" s="1"/>
  <c r="F814" i="11" s="1"/>
  <c r="I835" i="11"/>
  <c r="L144" i="12" s="1"/>
  <c r="F827" i="11"/>
  <c r="F828" i="11" s="1"/>
  <c r="F829" i="11" s="1"/>
  <c r="I753" i="11"/>
  <c r="L62" i="12" s="1"/>
  <c r="C826" i="11"/>
  <c r="I834" i="11"/>
  <c r="L143" i="12" s="1"/>
  <c r="C817" i="11"/>
  <c r="I826" i="11" s="1"/>
  <c r="L135" i="12" s="1"/>
  <c r="I825" i="11" l="1"/>
  <c r="L134" i="12" s="1"/>
  <c r="B16" i="12"/>
  <c r="B134" i="12"/>
  <c r="C134" i="12" s="1"/>
  <c r="B136" i="12"/>
  <c r="C136" i="12" s="1"/>
  <c r="B129" i="12"/>
  <c r="C129" i="12" s="1"/>
  <c r="B133" i="12"/>
  <c r="C133" i="12" s="1"/>
  <c r="B131" i="12"/>
  <c r="C131" i="12" s="1"/>
  <c r="B128" i="12"/>
  <c r="C128" i="12" s="1"/>
  <c r="B135" i="12"/>
  <c r="C135" i="12" s="1"/>
  <c r="B132" i="12"/>
  <c r="C132" i="12" s="1"/>
  <c r="B138" i="12"/>
  <c r="C138" i="12" s="1"/>
  <c r="B130" i="12"/>
  <c r="C130" i="12" s="1"/>
  <c r="B127" i="12"/>
  <c r="C127" i="12" s="1"/>
  <c r="B137" i="12"/>
  <c r="C137" i="12" s="1"/>
  <c r="I828" i="11"/>
  <c r="L137" i="12" s="1"/>
  <c r="I820" i="11"/>
  <c r="L129" i="12" s="1"/>
  <c r="I819" i="11"/>
  <c r="L128" i="12" s="1"/>
  <c r="I822" i="11"/>
  <c r="L131" i="12" s="1"/>
  <c r="F13" i="10"/>
  <c r="F16" i="10" s="1"/>
  <c r="G13" i="10" s="1"/>
  <c r="G16" i="10" s="1"/>
  <c r="E18" i="10"/>
  <c r="E20" i="10" s="1"/>
  <c r="E22" i="10" s="1"/>
  <c r="F17" i="10"/>
  <c r="I8" i="10"/>
  <c r="I11" i="10" s="1"/>
  <c r="I829" i="11"/>
  <c r="L138" i="12" s="1"/>
  <c r="F821" i="11"/>
  <c r="F822" i="11" s="1"/>
  <c r="F823" i="11" s="1"/>
  <c r="I831" i="11"/>
  <c r="L140" i="12" s="1"/>
  <c r="I823" i="11"/>
  <c r="L132" i="12" s="1"/>
  <c r="I818" i="11"/>
  <c r="L127" i="12" s="1"/>
  <c r="C754" i="11"/>
  <c r="I754" i="11"/>
  <c r="L63" i="12" s="1"/>
  <c r="F755" i="11"/>
  <c r="F756" i="11" s="1"/>
  <c r="F757" i="11" s="1"/>
  <c r="F830" i="11"/>
  <c r="F831" i="11" s="1"/>
  <c r="F832" i="11" s="1"/>
  <c r="I833" i="11"/>
  <c r="L142" i="12" s="1"/>
  <c r="I824" i="11"/>
  <c r="L133" i="12" s="1"/>
  <c r="I821" i="11"/>
  <c r="L130" i="12" s="1"/>
  <c r="I830" i="11"/>
  <c r="L139" i="12" s="1"/>
  <c r="I827" i="11"/>
  <c r="L136" i="12" s="1"/>
  <c r="B139" i="12" l="1"/>
  <c r="C139" i="12" s="1"/>
  <c r="B141" i="12"/>
  <c r="C141" i="12" s="1"/>
  <c r="B144" i="12"/>
  <c r="C144" i="12" s="1"/>
  <c r="B143" i="12"/>
  <c r="C143" i="12" s="1"/>
  <c r="B140" i="12"/>
  <c r="C140" i="12" s="1"/>
  <c r="B142" i="12"/>
  <c r="C142" i="12" s="1"/>
  <c r="D26" i="12"/>
  <c r="D29" i="12"/>
  <c r="D25" i="12"/>
  <c r="D27" i="12"/>
  <c r="D28" i="12"/>
  <c r="D30" i="12"/>
  <c r="D8" i="12"/>
  <c r="F18" i="10"/>
  <c r="F20" i="10" s="1"/>
  <c r="G17" i="10"/>
  <c r="H13" i="10"/>
  <c r="H12" i="10"/>
  <c r="H14" i="10" s="1"/>
  <c r="I12" i="10"/>
  <c r="I14" i="10" s="1"/>
  <c r="C755" i="11"/>
  <c r="I756" i="11" s="1"/>
  <c r="L65" i="12" s="1"/>
  <c r="I755" i="11"/>
  <c r="L64" i="12" s="1"/>
  <c r="F25" i="12" l="1"/>
  <c r="F22" i="10"/>
  <c r="D9" i="12" s="1"/>
  <c r="H16" i="10"/>
  <c r="G18" i="10"/>
  <c r="G20" i="10" s="1"/>
  <c r="G22" i="10" s="1"/>
  <c r="J8" i="10"/>
  <c r="C756" i="11"/>
  <c r="I757" i="11"/>
  <c r="L66" i="12" s="1"/>
  <c r="J25" i="12" l="1"/>
  <c r="N25" i="12" s="1"/>
  <c r="F26" i="12"/>
  <c r="J11" i="10"/>
  <c r="J12" i="10" s="1"/>
  <c r="J14" i="10" s="1"/>
  <c r="I13" i="10"/>
  <c r="H17" i="10"/>
  <c r="H18" i="10" s="1"/>
  <c r="D10" i="12"/>
  <c r="C757" i="11"/>
  <c r="F758" i="11"/>
  <c r="F759" i="11" s="1"/>
  <c r="F760" i="11" s="1"/>
  <c r="P25" i="12" l="1"/>
  <c r="J26" i="12"/>
  <c r="N26" i="12" s="1"/>
  <c r="F27" i="12"/>
  <c r="K8" i="10"/>
  <c r="K11" i="10" s="1"/>
  <c r="L8" i="10" s="1"/>
  <c r="I16" i="10"/>
  <c r="J13" i="10" s="1"/>
  <c r="J16" i="10" s="1"/>
  <c r="K13" i="10" s="1"/>
  <c r="H20" i="10"/>
  <c r="H22" i="10" s="1"/>
  <c r="C758" i="11"/>
  <c r="I758" i="11"/>
  <c r="L67" i="12" s="1"/>
  <c r="J27" i="12" l="1"/>
  <c r="N27" i="12" s="1"/>
  <c r="H28" i="12" s="1"/>
  <c r="F28" i="12"/>
  <c r="H30" i="12"/>
  <c r="H29" i="12"/>
  <c r="P27" i="12"/>
  <c r="P26" i="12"/>
  <c r="I17" i="10"/>
  <c r="I18" i="10" s="1"/>
  <c r="I20" i="10" s="1"/>
  <c r="K12" i="10"/>
  <c r="K14" i="10" s="1"/>
  <c r="K16" i="10" s="1"/>
  <c r="L11" i="10"/>
  <c r="L12" i="10" s="1"/>
  <c r="L14" i="10" s="1"/>
  <c r="D11" i="12"/>
  <c r="J17" i="10"/>
  <c r="C759" i="11"/>
  <c r="I759" i="11"/>
  <c r="L68" i="12" s="1"/>
  <c r="F761" i="11"/>
  <c r="F762" i="11" s="1"/>
  <c r="F763" i="11" s="1"/>
  <c r="J28" i="12" l="1"/>
  <c r="N28" i="12" s="1"/>
  <c r="F29" i="12"/>
  <c r="I22" i="10"/>
  <c r="D12" i="12" s="1"/>
  <c r="L13" i="10"/>
  <c r="L16" i="10" s="1"/>
  <c r="J18" i="10"/>
  <c r="J20" i="10" s="1"/>
  <c r="J22" i="10" s="1"/>
  <c r="K17" i="10"/>
  <c r="C760" i="11"/>
  <c r="I761" i="11"/>
  <c r="L70" i="12" s="1"/>
  <c r="I760" i="11"/>
  <c r="L69" i="12" s="1"/>
  <c r="J29" i="12" l="1"/>
  <c r="N29" i="12" s="1"/>
  <c r="F30" i="12"/>
  <c r="P28" i="12"/>
  <c r="D13" i="12"/>
  <c r="K18" i="10"/>
  <c r="K20" i="10" s="1"/>
  <c r="L17" i="10"/>
  <c r="L18" i="10" s="1"/>
  <c r="L20" i="10" s="1"/>
  <c r="L22" i="10" s="1"/>
  <c r="C761" i="11"/>
  <c r="J30" i="12" l="1"/>
  <c r="N30" i="12" s="1"/>
  <c r="H31" i="12" s="1"/>
  <c r="F31" i="12"/>
  <c r="P29" i="12"/>
  <c r="K22" i="10"/>
  <c r="D14" i="12" s="1"/>
  <c r="M22" i="10"/>
  <c r="O22" i="10" s="1"/>
  <c r="C762" i="11"/>
  <c r="I762" i="11"/>
  <c r="L71" i="12" s="1"/>
  <c r="F764" i="11"/>
  <c r="F765" i="11" s="1"/>
  <c r="F766" i="11" s="1"/>
  <c r="P30" i="12" l="1"/>
  <c r="J6" i="12"/>
  <c r="L6" i="12" s="1"/>
  <c r="D15" i="12"/>
  <c r="C763" i="11"/>
  <c r="I763" i="11"/>
  <c r="L72" i="12" s="1"/>
  <c r="C764" i="11" l="1"/>
  <c r="I764" i="11"/>
  <c r="L73" i="12" s="1"/>
  <c r="D16" i="12" l="1"/>
  <c r="C765" i="11"/>
  <c r="I765" i="11"/>
  <c r="L74" i="12" s="1"/>
  <c r="F767" i="11"/>
  <c r="F768" i="11" s="1"/>
  <c r="F769" i="11" s="1"/>
  <c r="D150" i="12" l="1"/>
  <c r="D147" i="12"/>
  <c r="D145" i="12"/>
  <c r="D149" i="12"/>
  <c r="D146" i="12"/>
  <c r="D148" i="12"/>
  <c r="D18" i="12"/>
  <c r="D48" i="12"/>
  <c r="D35" i="12"/>
  <c r="D56" i="12"/>
  <c r="D53" i="12"/>
  <c r="D52" i="12"/>
  <c r="D33" i="12"/>
  <c r="D32" i="12"/>
  <c r="D46" i="12"/>
  <c r="D39" i="12"/>
  <c r="D54" i="12"/>
  <c r="D50" i="12"/>
  <c r="D38" i="12"/>
  <c r="D51" i="12"/>
  <c r="D47" i="12"/>
  <c r="D40" i="12"/>
  <c r="D34" i="12"/>
  <c r="D43" i="12"/>
  <c r="D41" i="12"/>
  <c r="D49" i="12"/>
  <c r="D42" i="12"/>
  <c r="D31" i="12"/>
  <c r="D36" i="12"/>
  <c r="D45" i="12"/>
  <c r="D44" i="12"/>
  <c r="D61" i="12"/>
  <c r="D62" i="12"/>
  <c r="D59" i="12"/>
  <c r="D114" i="12"/>
  <c r="D98" i="12"/>
  <c r="D99" i="12"/>
  <c r="D66" i="12"/>
  <c r="D122" i="12"/>
  <c r="D76" i="12"/>
  <c r="D119" i="12"/>
  <c r="D123" i="12"/>
  <c r="D126" i="12"/>
  <c r="D86" i="12"/>
  <c r="D116" i="12"/>
  <c r="D65" i="12"/>
  <c r="D57" i="12"/>
  <c r="D58" i="12"/>
  <c r="D121" i="12"/>
  <c r="D63" i="12"/>
  <c r="D60" i="12"/>
  <c r="D106" i="12"/>
  <c r="D117" i="12"/>
  <c r="D101" i="12"/>
  <c r="D68" i="12"/>
  <c r="D37" i="12"/>
  <c r="D109" i="12"/>
  <c r="D100" i="12"/>
  <c r="D118" i="12"/>
  <c r="D110" i="12"/>
  <c r="D94" i="12"/>
  <c r="D55" i="12"/>
  <c r="D104" i="12"/>
  <c r="D115" i="12"/>
  <c r="D96" i="12"/>
  <c r="D71" i="12"/>
  <c r="D125" i="12"/>
  <c r="D64" i="12"/>
  <c r="D67" i="12"/>
  <c r="D134" i="12"/>
  <c r="D132" i="12"/>
  <c r="D130" i="12"/>
  <c r="D131" i="12"/>
  <c r="D77" i="12"/>
  <c r="D82" i="12"/>
  <c r="D81" i="12"/>
  <c r="D124" i="12"/>
  <c r="D111" i="12"/>
  <c r="D128" i="12"/>
  <c r="D137" i="12"/>
  <c r="D90" i="12"/>
  <c r="D83" i="12"/>
  <c r="D70" i="12"/>
  <c r="D79" i="12"/>
  <c r="D120" i="12"/>
  <c r="D135" i="12"/>
  <c r="D113" i="12"/>
  <c r="D75" i="12"/>
  <c r="D103" i="12"/>
  <c r="D93" i="12"/>
  <c r="D91" i="12"/>
  <c r="D88" i="12"/>
  <c r="D127" i="12"/>
  <c r="D95" i="12"/>
  <c r="D136" i="12"/>
  <c r="D72" i="12"/>
  <c r="D69" i="12"/>
  <c r="D107" i="12"/>
  <c r="D84" i="12"/>
  <c r="D138" i="12"/>
  <c r="D92" i="12"/>
  <c r="D85" i="12"/>
  <c r="D73" i="12"/>
  <c r="D112" i="12"/>
  <c r="D89" i="12"/>
  <c r="D133" i="12"/>
  <c r="D129" i="12"/>
  <c r="D87" i="12"/>
  <c r="D80" i="12"/>
  <c r="D105" i="12"/>
  <c r="D74" i="12"/>
  <c r="D102" i="12"/>
  <c r="D97" i="12"/>
  <c r="D78" i="12"/>
  <c r="D108" i="12"/>
  <c r="D141" i="12"/>
  <c r="D144" i="12"/>
  <c r="D143" i="12"/>
  <c r="D140" i="12"/>
  <c r="D142" i="12"/>
  <c r="D139" i="12"/>
  <c r="C766" i="11"/>
  <c r="I766" i="11"/>
  <c r="L75" i="12" s="1"/>
  <c r="F18" i="12" l="1"/>
  <c r="H18" i="12"/>
  <c r="C767" i="11"/>
  <c r="I767" i="11"/>
  <c r="L76" i="12" s="1"/>
  <c r="C768" i="11" l="1"/>
  <c r="I768" i="11"/>
  <c r="L77" i="12" s="1"/>
  <c r="C769" i="11" l="1"/>
  <c r="I769" i="11"/>
  <c r="L78" i="12" s="1"/>
  <c r="F770" i="11"/>
  <c r="F771" i="11" s="1"/>
  <c r="F772" i="11" s="1"/>
  <c r="C770" i="11" l="1"/>
  <c r="I770" i="11"/>
  <c r="L79" i="12" s="1"/>
  <c r="C771" i="11" l="1"/>
  <c r="I771" i="11"/>
  <c r="L80" i="12" s="1"/>
  <c r="F773" i="11"/>
  <c r="F774" i="11" s="1"/>
  <c r="F775" i="11" s="1"/>
  <c r="C772" i="11" l="1"/>
  <c r="I772" i="11"/>
  <c r="L81" i="12" s="1"/>
  <c r="F32" i="12" l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F90" i="12" s="1"/>
  <c r="F91" i="12" s="1"/>
  <c r="F92" i="12" s="1"/>
  <c r="F93" i="12" s="1"/>
  <c r="F94" i="12" s="1"/>
  <c r="F95" i="12" s="1"/>
  <c r="F96" i="12" s="1"/>
  <c r="C773" i="11"/>
  <c r="I773" i="11"/>
  <c r="L82" i="12" s="1"/>
  <c r="F97" i="12" l="1"/>
  <c r="C774" i="11"/>
  <c r="I774" i="11"/>
  <c r="L83" i="12" s="1"/>
  <c r="F776" i="11"/>
  <c r="F777" i="11" s="1"/>
  <c r="F778" i="11" s="1"/>
  <c r="F98" i="12" l="1"/>
  <c r="C775" i="11"/>
  <c r="I775" i="11"/>
  <c r="L84" i="12" s="1"/>
  <c r="F99" i="12" l="1"/>
  <c r="C776" i="11"/>
  <c r="I776" i="11"/>
  <c r="L85" i="12" s="1"/>
  <c r="F100" i="12" l="1"/>
  <c r="F101" i="12" s="1"/>
  <c r="C777" i="11"/>
  <c r="I777" i="11"/>
  <c r="L86" i="12" s="1"/>
  <c r="F102" i="12" l="1"/>
  <c r="C778" i="11"/>
  <c r="I778" i="11"/>
  <c r="L87" i="12" s="1"/>
  <c r="F779" i="11"/>
  <c r="F780" i="11" s="1"/>
  <c r="F781" i="11" s="1"/>
  <c r="F103" i="12" l="1"/>
  <c r="F104" i="12" s="1"/>
  <c r="F105" i="12" s="1"/>
  <c r="C779" i="11"/>
  <c r="I779" i="11"/>
  <c r="L88" i="12" s="1"/>
  <c r="F106" i="12" l="1"/>
  <c r="F107" i="12" s="1"/>
  <c r="F108" i="12" s="1"/>
  <c r="C780" i="11"/>
  <c r="I780" i="11"/>
  <c r="L89" i="12" s="1"/>
  <c r="F109" i="12" l="1"/>
  <c r="F110" i="12" s="1"/>
  <c r="F111" i="12" s="1"/>
  <c r="C781" i="11"/>
  <c r="I781" i="11"/>
  <c r="L90" i="12" s="1"/>
  <c r="F782" i="11"/>
  <c r="F783" i="11" s="1"/>
  <c r="F784" i="11" s="1"/>
  <c r="F112" i="12" l="1"/>
  <c r="F113" i="12" s="1"/>
  <c r="C782" i="11"/>
  <c r="I782" i="11"/>
  <c r="L91" i="12" s="1"/>
  <c r="F114" i="12" l="1"/>
  <c r="C783" i="11"/>
  <c r="I783" i="11"/>
  <c r="L92" i="12" s="1"/>
  <c r="F785" i="11"/>
  <c r="F786" i="11" s="1"/>
  <c r="F787" i="11" s="1"/>
  <c r="F115" i="12" l="1"/>
  <c r="F116" i="12" s="1"/>
  <c r="C784" i="11"/>
  <c r="I784" i="11"/>
  <c r="L93" i="12" s="1"/>
  <c r="F117" i="12" l="1"/>
  <c r="C785" i="11"/>
  <c r="I785" i="11"/>
  <c r="L94" i="12" s="1"/>
  <c r="F118" i="12" l="1"/>
  <c r="F119" i="12" s="1"/>
  <c r="C786" i="11"/>
  <c r="I786" i="11"/>
  <c r="L95" i="12" s="1"/>
  <c r="F788" i="11"/>
  <c r="F789" i="11" s="1"/>
  <c r="F790" i="11" s="1"/>
  <c r="F120" i="12" l="1"/>
  <c r="C787" i="11"/>
  <c r="I787" i="11"/>
  <c r="L96" i="12" s="1"/>
  <c r="F121" i="12" l="1"/>
  <c r="F122" i="12" s="1"/>
  <c r="F123" i="12" s="1"/>
  <c r="C788" i="11"/>
  <c r="I788" i="11"/>
  <c r="L97" i="12" s="1"/>
  <c r="F124" i="12" l="1"/>
  <c r="C789" i="11"/>
  <c r="I789" i="11"/>
  <c r="L98" i="12" s="1"/>
  <c r="F125" i="12" l="1"/>
  <c r="C790" i="11"/>
  <c r="I790" i="11"/>
  <c r="L99" i="12" s="1"/>
  <c r="F791" i="11"/>
  <c r="F792" i="11" s="1"/>
  <c r="F793" i="11" s="1"/>
  <c r="F126" i="12" l="1"/>
  <c r="C791" i="11"/>
  <c r="I791" i="11"/>
  <c r="L100" i="12" s="1"/>
  <c r="F127" i="12" l="1"/>
  <c r="F128" i="12" s="1"/>
  <c r="C792" i="11"/>
  <c r="I792" i="11"/>
  <c r="L101" i="12" s="1"/>
  <c r="F794" i="11"/>
  <c r="F795" i="11" s="1"/>
  <c r="F796" i="11" s="1"/>
  <c r="F129" i="12" l="1"/>
  <c r="C793" i="11"/>
  <c r="I793" i="11"/>
  <c r="L102" i="12" s="1"/>
  <c r="F130" i="12" l="1"/>
  <c r="C794" i="11"/>
  <c r="I794" i="11"/>
  <c r="L103" i="12" s="1"/>
  <c r="F131" i="12" l="1"/>
  <c r="C795" i="11"/>
  <c r="I795" i="11"/>
  <c r="L104" i="12" s="1"/>
  <c r="F132" i="12" l="1"/>
  <c r="C796" i="11"/>
  <c r="I796" i="11"/>
  <c r="L105" i="12" s="1"/>
  <c r="F797" i="11"/>
  <c r="F798" i="11" s="1"/>
  <c r="F799" i="11" s="1"/>
  <c r="F133" i="12" l="1"/>
  <c r="C797" i="11"/>
  <c r="I797" i="11"/>
  <c r="L106" i="12" s="1"/>
  <c r="F134" i="12" l="1"/>
  <c r="C798" i="11"/>
  <c r="I798" i="11"/>
  <c r="L107" i="12" s="1"/>
  <c r="F800" i="11"/>
  <c r="F801" i="11" s="1"/>
  <c r="F802" i="11" s="1"/>
  <c r="F135" i="12" l="1"/>
  <c r="C799" i="11"/>
  <c r="I799" i="11"/>
  <c r="L108" i="12" s="1"/>
  <c r="F136" i="12" l="1"/>
  <c r="F137" i="12" s="1"/>
  <c r="C800" i="11"/>
  <c r="I800" i="11"/>
  <c r="L109" i="12" s="1"/>
  <c r="F138" i="12" l="1"/>
  <c r="C801" i="11"/>
  <c r="I801" i="11"/>
  <c r="L110" i="12" s="1"/>
  <c r="F139" i="12" l="1"/>
  <c r="F140" i="12" s="1"/>
  <c r="C802" i="11"/>
  <c r="I802" i="11"/>
  <c r="L111" i="12" s="1"/>
  <c r="F803" i="11"/>
  <c r="F804" i="11" s="1"/>
  <c r="F805" i="11" s="1"/>
  <c r="F141" i="12" l="1"/>
  <c r="C803" i="11"/>
  <c r="I803" i="11"/>
  <c r="L112" i="12" s="1"/>
  <c r="F142" i="12" l="1"/>
  <c r="F806" i="11"/>
  <c r="F807" i="11" s="1"/>
  <c r="F808" i="11" s="1"/>
  <c r="C804" i="11"/>
  <c r="I813" i="11" s="1"/>
  <c r="L122" i="12" s="1"/>
  <c r="I804" i="11"/>
  <c r="L113" i="12" s="1"/>
  <c r="I811" i="11" l="1"/>
  <c r="L120" i="12" s="1"/>
  <c r="I815" i="11"/>
  <c r="L124" i="12" s="1"/>
  <c r="I810" i="11"/>
  <c r="L119" i="12" s="1"/>
  <c r="I814" i="11"/>
  <c r="L123" i="12" s="1"/>
  <c r="F143" i="12"/>
  <c r="I816" i="11"/>
  <c r="L125" i="12" s="1"/>
  <c r="I805" i="11"/>
  <c r="L114" i="12" s="1"/>
  <c r="I807" i="11"/>
  <c r="L116" i="12" s="1"/>
  <c r="I806" i="11"/>
  <c r="L115" i="12" s="1"/>
  <c r="I809" i="11"/>
  <c r="L118" i="12" s="1"/>
  <c r="I808" i="11"/>
  <c r="L117" i="12" s="1"/>
  <c r="I812" i="11"/>
  <c r="L121" i="12" s="1"/>
  <c r="F144" i="12" l="1"/>
  <c r="F145" i="12" s="1"/>
  <c r="F146" i="12" s="1"/>
  <c r="F147" i="12" l="1"/>
  <c r="H32" i="12"/>
  <c r="H33" i="12"/>
  <c r="J33" i="12" s="1"/>
  <c r="F148" i="12" l="1"/>
  <c r="J31" i="12"/>
  <c r="N31" i="12" s="1"/>
  <c r="J32" i="12"/>
  <c r="N32" i="12" s="1"/>
  <c r="N33" i="12"/>
  <c r="F149" i="12" l="1"/>
  <c r="P32" i="12"/>
  <c r="P33" i="12"/>
  <c r="P31" i="12"/>
  <c r="H34" i="12"/>
  <c r="H35" i="12"/>
  <c r="H36" i="12"/>
  <c r="F150" i="12" l="1"/>
  <c r="J35" i="12"/>
  <c r="N35" i="12" s="1"/>
  <c r="J36" i="12"/>
  <c r="N36" i="12" s="1"/>
  <c r="J34" i="12"/>
  <c r="N34" i="12" s="1"/>
  <c r="P34" i="12" l="1"/>
  <c r="F151" i="12"/>
  <c r="P36" i="12"/>
  <c r="P35" i="12"/>
  <c r="H37" i="12"/>
  <c r="J37" i="12" s="1"/>
  <c r="N37" i="12" s="1"/>
  <c r="P37" i="12" s="1"/>
  <c r="H38" i="12"/>
  <c r="J38" i="12" s="1"/>
  <c r="N38" i="12" s="1"/>
  <c r="H39" i="12"/>
  <c r="J39" i="12" s="1"/>
  <c r="N39" i="12" s="1"/>
  <c r="F152" i="12" l="1"/>
  <c r="P38" i="12"/>
  <c r="P39" i="12"/>
  <c r="H40" i="12"/>
  <c r="J40" i="12" s="1"/>
  <c r="N40" i="12" s="1"/>
  <c r="H41" i="12"/>
  <c r="J41" i="12" s="1"/>
  <c r="N41" i="12" s="1"/>
  <c r="H42" i="12"/>
  <c r="J42" i="12" s="1"/>
  <c r="N42" i="12" s="1"/>
  <c r="P40" i="12" l="1"/>
  <c r="F153" i="12"/>
  <c r="P41" i="12"/>
  <c r="P42" i="12"/>
  <c r="H44" i="12"/>
  <c r="J44" i="12" s="1"/>
  <c r="N44" i="12" s="1"/>
  <c r="H43" i="12"/>
  <c r="J43" i="12" s="1"/>
  <c r="N43" i="12" s="1"/>
  <c r="H45" i="12"/>
  <c r="J45" i="12" s="1"/>
  <c r="N45" i="12" s="1"/>
  <c r="P43" i="12" l="1"/>
  <c r="F154" i="12"/>
  <c r="F155" i="12" s="1"/>
  <c r="F156" i="12" s="1"/>
  <c r="P45" i="12"/>
  <c r="P44" i="12"/>
  <c r="H46" i="12"/>
  <c r="J46" i="12" s="1"/>
  <c r="N46" i="12" s="1"/>
  <c r="P46" i="12" s="1"/>
  <c r="H47" i="12"/>
  <c r="J47" i="12" s="1"/>
  <c r="N47" i="12" s="1"/>
  <c r="H48" i="12"/>
  <c r="J48" i="12" s="1"/>
  <c r="N48" i="12" s="1"/>
  <c r="P47" i="12" l="1"/>
  <c r="P48" i="12"/>
  <c r="H51" i="12"/>
  <c r="J51" i="12" s="1"/>
  <c r="N51" i="12" s="1"/>
  <c r="H49" i="12"/>
  <c r="J49" i="12" s="1"/>
  <c r="N49" i="12" s="1"/>
  <c r="H50" i="12"/>
  <c r="J50" i="12" s="1"/>
  <c r="N50" i="12" s="1"/>
  <c r="P50" i="12" l="1"/>
  <c r="H54" i="12"/>
  <c r="J54" i="12" s="1"/>
  <c r="N54" i="12" s="1"/>
  <c r="P49" i="12"/>
  <c r="P51" i="12"/>
  <c r="H52" i="12"/>
  <c r="J52" i="12" s="1"/>
  <c r="N52" i="12" s="1"/>
  <c r="J8" i="12" s="1"/>
  <c r="H53" i="12"/>
  <c r="J53" i="12" s="1"/>
  <c r="N53" i="12" s="1"/>
  <c r="L8" i="12" l="1"/>
  <c r="E23" i="10"/>
  <c r="P53" i="12"/>
  <c r="H55" i="12"/>
  <c r="J55" i="12" s="1"/>
  <c r="N55" i="12" s="1"/>
  <c r="P52" i="12"/>
  <c r="P54" i="12"/>
  <c r="H57" i="12"/>
  <c r="J57" i="12" s="1"/>
  <c r="N57" i="12" s="1"/>
  <c r="H56" i="12"/>
  <c r="J56" i="12" s="1"/>
  <c r="N56" i="12" s="1"/>
  <c r="P55" i="12" l="1"/>
  <c r="H59" i="12"/>
  <c r="J59" i="12" s="1"/>
  <c r="N59" i="12" s="1"/>
  <c r="P56" i="12"/>
  <c r="P57" i="12"/>
  <c r="H58" i="12"/>
  <c r="J58" i="12" s="1"/>
  <c r="N58" i="12" s="1"/>
  <c r="P58" i="12" s="1"/>
  <c r="H60" i="12"/>
  <c r="J60" i="12" s="1"/>
  <c r="N60" i="12" s="1"/>
  <c r="P60" i="12" l="1"/>
  <c r="H61" i="12"/>
  <c r="J61" i="12" s="1"/>
  <c r="N61" i="12" s="1"/>
  <c r="P59" i="12"/>
  <c r="H63" i="12"/>
  <c r="J63" i="12" s="1"/>
  <c r="N63" i="12" s="1"/>
  <c r="H62" i="12"/>
  <c r="J62" i="12" s="1"/>
  <c r="N62" i="12" s="1"/>
  <c r="P61" i="12" l="1"/>
  <c r="P62" i="12"/>
  <c r="P63" i="12"/>
  <c r="H65" i="12"/>
  <c r="J65" i="12" s="1"/>
  <c r="N65" i="12" s="1"/>
  <c r="H66" i="12"/>
  <c r="J66" i="12" s="1"/>
  <c r="N66" i="12" s="1"/>
  <c r="H64" i="12"/>
  <c r="J64" i="12" s="1"/>
  <c r="N64" i="12" s="1"/>
  <c r="J9" i="12" s="1"/>
  <c r="L9" i="12" l="1"/>
  <c r="F23" i="10"/>
  <c r="P66" i="12"/>
  <c r="H69" i="12"/>
  <c r="J69" i="12" s="1"/>
  <c r="N69" i="12" s="1"/>
  <c r="P65" i="12"/>
  <c r="H67" i="12"/>
  <c r="J67" i="12" s="1"/>
  <c r="N67" i="12" s="1"/>
  <c r="H68" i="12"/>
  <c r="J68" i="12" s="1"/>
  <c r="N68" i="12" s="1"/>
  <c r="P64" i="12"/>
  <c r="P67" i="12" l="1"/>
  <c r="P68" i="12"/>
  <c r="H71" i="12"/>
  <c r="J71" i="12" s="1"/>
  <c r="N71" i="12" s="1"/>
  <c r="H70" i="12"/>
  <c r="J70" i="12" s="1"/>
  <c r="N70" i="12" s="1"/>
  <c r="P70" i="12" s="1"/>
  <c r="H72" i="12"/>
  <c r="J72" i="12" s="1"/>
  <c r="N72" i="12" s="1"/>
  <c r="P69" i="12"/>
  <c r="P72" i="12" l="1"/>
  <c r="P71" i="12"/>
  <c r="H74" i="12"/>
  <c r="J74" i="12" s="1"/>
  <c r="N74" i="12" s="1"/>
  <c r="H75" i="12"/>
  <c r="J75" i="12" s="1"/>
  <c r="N75" i="12" s="1"/>
  <c r="H73" i="12"/>
  <c r="J73" i="12" s="1"/>
  <c r="N73" i="12" s="1"/>
  <c r="P73" i="12" l="1"/>
  <c r="J10" i="12"/>
  <c r="P75" i="12"/>
  <c r="P74" i="12"/>
  <c r="H78" i="12"/>
  <c r="J78" i="12" s="1"/>
  <c r="N78" i="12" s="1"/>
  <c r="H77" i="12"/>
  <c r="J77" i="12" s="1"/>
  <c r="N77" i="12" s="1"/>
  <c r="H76" i="12"/>
  <c r="J76" i="12" s="1"/>
  <c r="N76" i="12" s="1"/>
  <c r="L10" i="12" l="1"/>
  <c r="G23" i="10"/>
  <c r="H80" i="12"/>
  <c r="J80" i="12" s="1"/>
  <c r="N80" i="12" s="1"/>
  <c r="P77" i="12"/>
  <c r="P78" i="12"/>
  <c r="H81" i="12"/>
  <c r="J81" i="12" s="1"/>
  <c r="N81" i="12" s="1"/>
  <c r="H79" i="12"/>
  <c r="J79" i="12" s="1"/>
  <c r="N79" i="12" s="1"/>
  <c r="P76" i="12"/>
  <c r="P79" i="12" l="1"/>
  <c r="P80" i="12"/>
  <c r="H83" i="12"/>
  <c r="J83" i="12" s="1"/>
  <c r="N83" i="12" s="1"/>
  <c r="P81" i="12"/>
  <c r="H82" i="12"/>
  <c r="J82" i="12" s="1"/>
  <c r="N82" i="12" s="1"/>
  <c r="H84" i="12"/>
  <c r="P82" i="12" l="1"/>
  <c r="P83" i="12"/>
  <c r="J84" i="12"/>
  <c r="N84" i="12" s="1"/>
  <c r="P84" i="12" l="1"/>
  <c r="H87" i="12"/>
  <c r="J87" i="12" s="1"/>
  <c r="N87" i="12" s="1"/>
  <c r="H86" i="12"/>
  <c r="J86" i="12" s="1"/>
  <c r="N86" i="12" s="1"/>
  <c r="H85" i="12"/>
  <c r="J85" i="12" s="1"/>
  <c r="N85" i="12" s="1"/>
  <c r="P85" i="12" l="1"/>
  <c r="P87" i="12"/>
  <c r="P86" i="12"/>
  <c r="H88" i="12"/>
  <c r="J88" i="12" s="1"/>
  <c r="N88" i="12" s="1"/>
  <c r="J11" i="12" s="1"/>
  <c r="H90" i="12"/>
  <c r="J90" i="12" s="1"/>
  <c r="N90" i="12" s="1"/>
  <c r="H89" i="12"/>
  <c r="J89" i="12" s="1"/>
  <c r="N89" i="12" s="1"/>
  <c r="L11" i="12" l="1"/>
  <c r="H23" i="10"/>
  <c r="P89" i="12"/>
  <c r="P90" i="12"/>
  <c r="P88" i="12"/>
  <c r="H93" i="12"/>
  <c r="H91" i="12"/>
  <c r="J91" i="12" s="1"/>
  <c r="N91" i="12" s="1"/>
  <c r="H92" i="12"/>
  <c r="J92" i="12" s="1"/>
  <c r="N92" i="12" s="1"/>
  <c r="P91" i="12" l="1"/>
  <c r="P92" i="12"/>
  <c r="J93" i="12"/>
  <c r="N93" i="12" s="1"/>
  <c r="H96" i="12" l="1"/>
  <c r="J96" i="12" s="1"/>
  <c r="N96" i="12" s="1"/>
  <c r="P93" i="12"/>
  <c r="H95" i="12"/>
  <c r="J95" i="12" s="1"/>
  <c r="N95" i="12" s="1"/>
  <c r="H94" i="12"/>
  <c r="J94" i="12" s="1"/>
  <c r="N94" i="12" s="1"/>
  <c r="P94" i="12" l="1"/>
  <c r="P95" i="12"/>
  <c r="P96" i="12"/>
  <c r="H97" i="12"/>
  <c r="J97" i="12" s="1"/>
  <c r="N97" i="12" s="1"/>
  <c r="H98" i="12"/>
  <c r="J98" i="12" s="1"/>
  <c r="N98" i="12" s="1"/>
  <c r="H99" i="12"/>
  <c r="P97" i="12" l="1"/>
  <c r="P98" i="12"/>
  <c r="J99" i="12"/>
  <c r="N99" i="12" s="1"/>
  <c r="P99" i="12" l="1"/>
  <c r="H101" i="12"/>
  <c r="J101" i="12" s="1"/>
  <c r="N101" i="12" s="1"/>
  <c r="H102" i="12"/>
  <c r="H100" i="12"/>
  <c r="J100" i="12" s="1"/>
  <c r="N100" i="12" s="1"/>
  <c r="P100" i="12" s="1"/>
  <c r="P101" i="12" l="1"/>
  <c r="J102" i="12"/>
  <c r="N102" i="12" s="1"/>
  <c r="H103" i="12" l="1"/>
  <c r="J103" i="12" s="1"/>
  <c r="N103" i="12" s="1"/>
  <c r="P102" i="12"/>
  <c r="H105" i="12"/>
  <c r="J105" i="12" s="1"/>
  <c r="N105" i="12" s="1"/>
  <c r="H104" i="12"/>
  <c r="J104" i="12" s="1"/>
  <c r="N104" i="12" s="1"/>
  <c r="P103" i="12" l="1"/>
  <c r="P104" i="12"/>
  <c r="P105" i="12"/>
  <c r="H107" i="12"/>
  <c r="J107" i="12" s="1"/>
  <c r="N107" i="12" s="1"/>
  <c r="H106" i="12"/>
  <c r="J106" i="12" s="1"/>
  <c r="N106" i="12" s="1"/>
  <c r="P106" i="12" s="1"/>
  <c r="H108" i="12"/>
  <c r="P107" i="12" l="1"/>
  <c r="J108" i="12"/>
  <c r="N108" i="12" s="1"/>
  <c r="P108" i="12" l="1"/>
  <c r="H111" i="12"/>
  <c r="H109" i="12"/>
  <c r="J109" i="12" s="1"/>
  <c r="N109" i="12" s="1"/>
  <c r="P109" i="12" s="1"/>
  <c r="H110" i="12"/>
  <c r="J110" i="12" s="1"/>
  <c r="N110" i="12" s="1"/>
  <c r="P110" i="12" l="1"/>
  <c r="J111" i="12"/>
  <c r="N111" i="12" s="1"/>
  <c r="H112" i="12" l="1"/>
  <c r="J112" i="12" s="1"/>
  <c r="N112" i="12" s="1"/>
  <c r="P112" i="12" s="1"/>
  <c r="P111" i="12"/>
  <c r="H113" i="12"/>
  <c r="J113" i="12" s="1"/>
  <c r="N113" i="12" s="1"/>
  <c r="H114" i="12"/>
  <c r="P113" i="12" l="1"/>
  <c r="J114" i="12"/>
  <c r="N114" i="12" s="1"/>
  <c r="J13" i="12" s="1"/>
  <c r="J23" i="10" l="1"/>
  <c r="L13" i="12"/>
  <c r="H115" i="12"/>
  <c r="J115" i="12" s="1"/>
  <c r="N115" i="12" s="1"/>
  <c r="P114" i="12"/>
  <c r="H117" i="12"/>
  <c r="H116" i="12"/>
  <c r="J116" i="12" s="1"/>
  <c r="N116" i="12" s="1"/>
  <c r="P115" i="12" l="1"/>
  <c r="P116" i="12"/>
  <c r="J117" i="12"/>
  <c r="N117" i="12" s="1"/>
  <c r="P117" i="12" s="1"/>
  <c r="H119" i="12" l="1"/>
  <c r="J119" i="12" s="1"/>
  <c r="N119" i="12" s="1"/>
  <c r="H118" i="12"/>
  <c r="J118" i="12" s="1"/>
  <c r="N118" i="12" s="1"/>
  <c r="H120" i="12"/>
  <c r="P118" i="12" l="1"/>
  <c r="P119" i="12"/>
  <c r="J120" i="12"/>
  <c r="N120" i="12" s="1"/>
  <c r="P120" i="12" s="1"/>
  <c r="H122" i="12" l="1"/>
  <c r="J122" i="12" s="1"/>
  <c r="N122" i="12" s="1"/>
  <c r="H121" i="12"/>
  <c r="J121" i="12" s="1"/>
  <c r="N121" i="12" s="1"/>
  <c r="H123" i="12"/>
  <c r="J123" i="12" s="1"/>
  <c r="N123" i="12" s="1"/>
  <c r="P121" i="12" l="1"/>
  <c r="J14" i="12"/>
  <c r="P123" i="12"/>
  <c r="P122" i="12"/>
  <c r="H124" i="12"/>
  <c r="J124" i="12" s="1"/>
  <c r="N124" i="12" s="1"/>
  <c r="P124" i="12" s="1"/>
  <c r="H125" i="12"/>
  <c r="J125" i="12" s="1"/>
  <c r="N125" i="12" s="1"/>
  <c r="H126" i="12"/>
  <c r="J126" i="12" s="1"/>
  <c r="N126" i="12" s="1"/>
  <c r="K23" i="10" l="1"/>
  <c r="L14" i="12"/>
  <c r="P125" i="12"/>
  <c r="P126" i="12"/>
  <c r="H128" i="12"/>
  <c r="J128" i="12" s="1"/>
  <c r="N128" i="12" s="1"/>
  <c r="H127" i="12"/>
  <c r="J127" i="12" s="1"/>
  <c r="N127" i="12" s="1"/>
  <c r="H129" i="12"/>
  <c r="J129" i="12" s="1"/>
  <c r="N129" i="12" s="1"/>
  <c r="P127" i="12" l="1"/>
  <c r="P129" i="12"/>
  <c r="P128" i="12"/>
  <c r="H131" i="12"/>
  <c r="J131" i="12" s="1"/>
  <c r="N131" i="12" s="1"/>
  <c r="H130" i="12"/>
  <c r="J130" i="12" s="1"/>
  <c r="N130" i="12" s="1"/>
  <c r="P130" i="12" s="1"/>
  <c r="H132" i="12"/>
  <c r="P131" i="12" l="1"/>
  <c r="J132" i="12"/>
  <c r="N132" i="12" s="1"/>
  <c r="H134" i="12" l="1"/>
  <c r="J134" i="12" s="1"/>
  <c r="N134" i="12" s="1"/>
  <c r="P132" i="12"/>
  <c r="H135" i="12"/>
  <c r="J135" i="12" s="1"/>
  <c r="N135" i="12" s="1"/>
  <c r="H133" i="12"/>
  <c r="J133" i="12" s="1"/>
  <c r="N133" i="12" s="1"/>
  <c r="P133" i="12" s="1"/>
  <c r="P135" i="12" l="1"/>
  <c r="P134" i="12"/>
  <c r="H136" i="12"/>
  <c r="J136" i="12" s="1"/>
  <c r="N136" i="12" s="1"/>
  <c r="H138" i="12"/>
  <c r="H137" i="12"/>
  <c r="J137" i="12" s="1"/>
  <c r="N137" i="12" s="1"/>
  <c r="P136" i="12" l="1"/>
  <c r="J15" i="12"/>
  <c r="P137" i="12"/>
  <c r="J138" i="12"/>
  <c r="N138" i="12" s="1"/>
  <c r="P138" i="12" s="1"/>
  <c r="L15" i="12" l="1"/>
  <c r="L23" i="10"/>
  <c r="H141" i="12"/>
  <c r="H140" i="12"/>
  <c r="J140" i="12" s="1"/>
  <c r="N140" i="12" s="1"/>
  <c r="H139" i="12"/>
  <c r="J139" i="12" s="1"/>
  <c r="N139" i="12" s="1"/>
  <c r="P139" i="12" l="1"/>
  <c r="P140" i="12"/>
  <c r="J141" i="12"/>
  <c r="N141" i="12" s="1"/>
  <c r="H143" i="12" l="1"/>
  <c r="P141" i="12"/>
  <c r="H142" i="12"/>
  <c r="H144" i="12"/>
  <c r="J144" i="12" l="1"/>
  <c r="N144" i="12" s="1"/>
  <c r="J142" i="12"/>
  <c r="N142" i="12" s="1"/>
  <c r="H145" i="12"/>
  <c r="J143" i="12"/>
  <c r="N143" i="12" s="1"/>
  <c r="H146" i="12" s="1"/>
  <c r="J146" i="12" s="1"/>
  <c r="N146" i="12" s="1"/>
  <c r="L24" i="10"/>
  <c r="P143" i="12"/>
  <c r="P144" i="12" l="1"/>
  <c r="P142" i="12"/>
  <c r="J145" i="12"/>
  <c r="N145" i="12" s="1"/>
  <c r="H148" i="12" s="1"/>
  <c r="H147" i="12"/>
  <c r="G24" i="10"/>
  <c r="H24" i="10"/>
  <c r="F24" i="10"/>
  <c r="E24" i="10"/>
  <c r="J24" i="10"/>
  <c r="K24" i="10"/>
  <c r="P146" i="12" l="1"/>
  <c r="J147" i="12"/>
  <c r="N147" i="12" s="1"/>
  <c r="J148" i="12"/>
  <c r="N148" i="12" s="1"/>
  <c r="P148" i="12" s="1"/>
  <c r="P145" i="12"/>
  <c r="H149" i="12"/>
  <c r="P147" i="12" l="1"/>
  <c r="H151" i="12"/>
  <c r="J151" i="12" s="1"/>
  <c r="N151" i="12" s="1"/>
  <c r="J149" i="12"/>
  <c r="N149" i="12" s="1"/>
  <c r="P149" i="12" s="1"/>
  <c r="H150" i="12"/>
  <c r="J150" i="12" l="1"/>
  <c r="N150" i="12" s="1"/>
  <c r="H154" i="12" s="1"/>
  <c r="J154" i="12" s="1"/>
  <c r="N154" i="12" s="1"/>
  <c r="H152" i="12"/>
  <c r="P151" i="12"/>
  <c r="P150" i="12" l="1"/>
  <c r="J16" i="12"/>
  <c r="H153" i="12"/>
  <c r="J153" i="12" s="1"/>
  <c r="N153" i="12" s="1"/>
  <c r="J152" i="12"/>
  <c r="N152" i="12" s="1"/>
  <c r="L16" i="12" l="1"/>
  <c r="M23" i="10"/>
  <c r="M24" i="10" s="1"/>
  <c r="P154" i="12"/>
  <c r="P152" i="12"/>
  <c r="H155" i="12"/>
  <c r="J155" i="12" s="1"/>
  <c r="N155" i="12" s="1"/>
  <c r="P155" i="12" s="1"/>
  <c r="P153" i="12"/>
  <c r="H156" i="12"/>
  <c r="J156" i="12" s="1"/>
  <c r="N156" i="12" s="1"/>
  <c r="J7" i="12" l="1"/>
  <c r="J12" i="12"/>
  <c r="J17" i="12"/>
  <c r="P156" i="12"/>
  <c r="J18" i="12" l="1"/>
  <c r="N23" i="10"/>
  <c r="N24" i="10" s="1"/>
  <c r="L17" i="12"/>
  <c r="L7" i="12"/>
  <c r="D23" i="10"/>
  <c r="I23" i="10"/>
  <c r="I24" i="10" s="1"/>
  <c r="L12" i="12"/>
  <c r="O23" i="10" l="1"/>
  <c r="O24" i="10" s="1"/>
  <c r="D25" i="13" s="1"/>
  <c r="D24" i="10"/>
  <c r="L18" i="12"/>
  <c r="D16" i="13" l="1"/>
  <c r="D21" i="13"/>
  <c r="D8" i="13"/>
  <c r="D12" i="13"/>
  <c r="D11" i="13"/>
  <c r="D19" i="13"/>
  <c r="D17" i="13"/>
  <c r="D13" i="13"/>
  <c r="D9" i="13"/>
  <c r="D14" i="13"/>
  <c r="D22" i="13"/>
  <c r="D10" i="13"/>
  <c r="D23" i="13"/>
  <c r="D18" i="13"/>
  <c r="D15" i="13"/>
  <c r="D7" i="13"/>
  <c r="D20" i="13" s="1"/>
  <c r="D24" i="13" l="1"/>
</calcChain>
</file>

<file path=xl/comments1.xml><?xml version="1.0" encoding="utf-8"?>
<comments xmlns="http://schemas.openxmlformats.org/spreadsheetml/2006/main">
  <authors>
    <author>R.Pennybaker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This is the column used in the interest engine.</t>
        </r>
      </text>
    </comment>
  </commentList>
</comments>
</file>

<file path=xl/sharedStrings.xml><?xml version="1.0" encoding="utf-8"?>
<sst xmlns="http://schemas.openxmlformats.org/spreadsheetml/2006/main" count="1004" uniqueCount="305">
  <si>
    <t>Depreciation Rate</t>
  </si>
  <si>
    <t>Net Plant Carrying Charge</t>
  </si>
  <si>
    <t>Total</t>
  </si>
  <si>
    <t>PSO</t>
  </si>
  <si>
    <t>Year</t>
  </si>
  <si>
    <t>Month</t>
  </si>
  <si>
    <t>Monthly Prime Rate, Annualized</t>
  </si>
  <si>
    <t>Quarter</t>
  </si>
  <si>
    <t>Qtrly Prime Rate, Annualized</t>
  </si>
  <si>
    <t>Rate Year Ending</t>
  </si>
  <si>
    <t>Annual Average Prime Rate of Preceding 12 Months</t>
  </si>
  <si>
    <t>This is where you paste new data from the fedreserve site…formulas split the data into appropriate columns</t>
  </si>
  <si>
    <t xml:space="preserve">  Different Calculation</t>
  </si>
  <si>
    <t>01/2001, 9.05</t>
  </si>
  <si>
    <t>02/2001, 8.50</t>
  </si>
  <si>
    <t>03/2001, 8.32</t>
  </si>
  <si>
    <t>04/2001, 7.80</t>
  </si>
  <si>
    <t>05/2001, 7.24</t>
  </si>
  <si>
    <t>06/2001, 6.98</t>
  </si>
  <si>
    <t>07/2001, 6.75</t>
  </si>
  <si>
    <t>08/2001, 6.67</t>
  </si>
  <si>
    <t>09/2001, 6.28</t>
  </si>
  <si>
    <t>10/2001, 5.53</t>
  </si>
  <si>
    <t>11/2001, 5.10</t>
  </si>
  <si>
    <t>12/2001, 4.84</t>
  </si>
  <si>
    <t>01/2002, 4.75</t>
  </si>
  <si>
    <t>02/2002, 4.75</t>
  </si>
  <si>
    <t>03/2002, 4.75</t>
  </si>
  <si>
    <t>04/2002, 4.75</t>
  </si>
  <si>
    <t>05/2002, 4.75</t>
  </si>
  <si>
    <t>06/2002, 4.75</t>
  </si>
  <si>
    <t>07/2002, 4.75</t>
  </si>
  <si>
    <t>08/2002, 4.75</t>
  </si>
  <si>
    <t>09/2002, 4.75</t>
  </si>
  <si>
    <t>10/2002, 4.75</t>
  </si>
  <si>
    <t>11/2002, 4.35</t>
  </si>
  <si>
    <t>12/2002, 4.25</t>
  </si>
  <si>
    <t>01/2003, 4.25</t>
  </si>
  <si>
    <t>02/2003, 4.25</t>
  </si>
  <si>
    <t>03/2003, 4.25</t>
  </si>
  <si>
    <t>04/2003, 4.25</t>
  </si>
  <si>
    <t>05/2003, 4.25</t>
  </si>
  <si>
    <t>06/2003, 4.22</t>
  </si>
  <si>
    <t>07/2003, 4.00</t>
  </si>
  <si>
    <t>08/2003, 4.00</t>
  </si>
  <si>
    <t>09/2003, 4.00</t>
  </si>
  <si>
    <t>10/2003, 4.00</t>
  </si>
  <si>
    <t>11/2003, 4.00</t>
  </si>
  <si>
    <t>12/2003, 4.00</t>
  </si>
  <si>
    <t>01/2004, 4.00</t>
  </si>
  <si>
    <t>02/2004, 4.00</t>
  </si>
  <si>
    <t>03/2004, 4.00</t>
  </si>
  <si>
    <t>04/2004, 4.00</t>
  </si>
  <si>
    <t>05/2004, 4.00</t>
  </si>
  <si>
    <t>06/2004, 4.01</t>
  </si>
  <si>
    <t>07/2004, 4.25</t>
  </si>
  <si>
    <t>08/2004, 4.43</t>
  </si>
  <si>
    <t>09/2004, 4.58</t>
  </si>
  <si>
    <t>10/2004, 4.75</t>
  </si>
  <si>
    <t>11/2004, 4.93</t>
  </si>
  <si>
    <t>12/2004, 5.15</t>
  </si>
  <si>
    <t>01/2005, 5.25</t>
  </si>
  <si>
    <t>02/2005, 5.49</t>
  </si>
  <si>
    <t>03/2005, 5.58</t>
  </si>
  <si>
    <t>04/2005, 5.75</t>
  </si>
  <si>
    <t>05/2005, 5.98</t>
  </si>
  <si>
    <t>06/2005, 6.01</t>
  </si>
  <si>
    <t>07/2005, 6.25</t>
  </si>
  <si>
    <t>08/2005, 6.44</t>
  </si>
  <si>
    <t>09/2005, 6.59</t>
  </si>
  <si>
    <t>10/2005, 6.75</t>
  </si>
  <si>
    <t>11/2005, 7.00</t>
  </si>
  <si>
    <t>12/2005, 7.15</t>
  </si>
  <si>
    <t>01/2006, 7.26</t>
  </si>
  <si>
    <t>02/2006, 7.50</t>
  </si>
  <si>
    <t>03/2006, 7.53</t>
  </si>
  <si>
    <t>04/2006, 7.75</t>
  </si>
  <si>
    <t>05/2006, 7.93</t>
  </si>
  <si>
    <t>06/2006, 8.02</t>
  </si>
  <si>
    <t>07/2006, 8.25</t>
  </si>
  <si>
    <t>08/2006, 8.25</t>
  </si>
  <si>
    <t>09/2006, 8.25</t>
  </si>
  <si>
    <t>10/2006, 8.25</t>
  </si>
  <si>
    <t>11/2006, 8.25</t>
  </si>
  <si>
    <t>12/2006, 8.25</t>
  </si>
  <si>
    <t>01/2007, 8.25</t>
  </si>
  <si>
    <t>02/2007, 8.25</t>
  </si>
  <si>
    <t>03/2007, 8.25</t>
  </si>
  <si>
    <t>04/2007, 8.25</t>
  </si>
  <si>
    <t>05/2007, 8.25</t>
  </si>
  <si>
    <t>06/2007, 8.25</t>
  </si>
  <si>
    <t>07/2007, 8.25</t>
  </si>
  <si>
    <t>08/2007, 8.25</t>
  </si>
  <si>
    <t>09/2007, 8.03</t>
  </si>
  <si>
    <t>10/2007, 7.74</t>
  </si>
  <si>
    <t>11/2007, 7.50</t>
  </si>
  <si>
    <t>12/2007, 7.33</t>
  </si>
  <si>
    <t>01/2008, 6.98</t>
  </si>
  <si>
    <t>02/2008, 6.00</t>
  </si>
  <si>
    <t>03/2008, 5.66</t>
  </si>
  <si>
    <t>04/2008, 5.24</t>
  </si>
  <si>
    <t>05/2008, 5.00</t>
  </si>
  <si>
    <t>06/2008, 5.00</t>
  </si>
  <si>
    <t>07/2008, 5.00</t>
  </si>
  <si>
    <t>08/2008, 5.00</t>
  </si>
  <si>
    <t>09/2008, 5.00</t>
  </si>
  <si>
    <t>10/2008, 4.56</t>
  </si>
  <si>
    <t>11/2008, 4.00</t>
  </si>
  <si>
    <t>12/2008, 3.61</t>
  </si>
  <si>
    <t>01/2009, 3.25</t>
  </si>
  <si>
    <t>02/2009, 3.25</t>
  </si>
  <si>
    <t>03/2009, 3.25</t>
  </si>
  <si>
    <t>04/2009, 3.25</t>
  </si>
  <si>
    <t>05/2009, 3.25</t>
  </si>
  <si>
    <t>06/2009, 3.25</t>
  </si>
  <si>
    <t>07/2009, 3.25</t>
  </si>
  <si>
    <t>08/2009, 3.25</t>
  </si>
  <si>
    <t>09/2009, 3.25</t>
  </si>
  <si>
    <t>10/2009, 3.25</t>
  </si>
  <si>
    <t>Get Monthly rates here (G.13 release) no longer used)</t>
  </si>
  <si>
    <t>11/2009, 3.25</t>
  </si>
  <si>
    <t>http://www.federalreserve.gov/Releases/g13/g13note.htm</t>
  </si>
  <si>
    <t>12/2009, 3.25</t>
  </si>
  <si>
    <t>01/2010, 3.25</t>
  </si>
  <si>
    <t>Get monthly rates here (H.15 release)</t>
  </si>
  <si>
    <t>02/2010, 3.25</t>
  </si>
  <si>
    <t>http://www.federalreserve.gov/releases/h15/data/Monthly/H15_PRIME_NA.txt</t>
  </si>
  <si>
    <t>03/2010, 3.25</t>
  </si>
  <si>
    <t>04/2010, 3.25</t>
  </si>
  <si>
    <t>(5/13/11) Get monthly rates here (H.15 release)</t>
  </si>
  <si>
    <t>05/2010, 3.25</t>
  </si>
  <si>
    <t>http://www.federalreserve.gov/datadownload/Build.aspx?rel=H15</t>
  </si>
  <si>
    <t>06/2010, 3.25</t>
  </si>
  <si>
    <t>http://www.federalreserve.gov/datadownload/Output.aspx?rel=H15&amp;series=6fa2b8138e0eafe0ad6cde24ba2307f5&amp;lastObs=&amp;from=&amp;to=&amp;filetype=csv&amp;label=include&amp;layout=seriescolumn</t>
  </si>
  <si>
    <t>07/2010, 3.25</t>
  </si>
  <si>
    <t>08/2010, 3.25</t>
  </si>
  <si>
    <t>09/2010, 3.25</t>
  </si>
  <si>
    <t>10/2010, 3.25</t>
  </si>
  <si>
    <t>11/2010, 3.25</t>
  </si>
  <si>
    <t>Get calculation methodology here</t>
  </si>
  <si>
    <t>12/2010, 3.25</t>
  </si>
  <si>
    <t>http://edocket.access.gpo.gov/cfr_2002/aprqtr/18cfr35.19a.htm</t>
  </si>
  <si>
    <t>01/2011, 3.25</t>
  </si>
  <si>
    <t>02/2011, 3.25</t>
  </si>
  <si>
    <t>03/2011, 3.25</t>
  </si>
  <si>
    <t>04/2011, 3.25</t>
  </si>
  <si>
    <t>05/2011, 3.25</t>
  </si>
  <si>
    <t>06/2011, 3.25</t>
  </si>
  <si>
    <t>07/2011, 3.25</t>
  </si>
  <si>
    <t>08/2011, 3.25</t>
  </si>
  <si>
    <t>09/2011, 3.25</t>
  </si>
  <si>
    <t>10/2011, 3.25</t>
  </si>
  <si>
    <t>11/2011, 3.25</t>
  </si>
  <si>
    <t>12/2011, 3.25</t>
  </si>
  <si>
    <t>01/2012, 3.25</t>
  </si>
  <si>
    <t>02/2012, 3.25</t>
  </si>
  <si>
    <t>03/2012, 3.25</t>
  </si>
  <si>
    <t>04/2012, 3.25</t>
  </si>
  <si>
    <t>05/2012, 3.25</t>
  </si>
  <si>
    <t>06/2012, 3.25</t>
  </si>
  <si>
    <t>07/2012, 3.25</t>
  </si>
  <si>
    <t>08/2012, 3.25</t>
  </si>
  <si>
    <t>09/2012, 3.25</t>
  </si>
  <si>
    <t>10/2012, 3.25</t>
  </si>
  <si>
    <t>11/2012, 3.25</t>
  </si>
  <si>
    <t>12/2012, 3.25</t>
  </si>
  <si>
    <t>01/2013, 3.25</t>
  </si>
  <si>
    <t>02/2013, 3.25</t>
  </si>
  <si>
    <t>03/2013, 3.25</t>
  </si>
  <si>
    <t>01/2013, 3.26</t>
  </si>
  <si>
    <t>02/2013, 3.26</t>
  </si>
  <si>
    <t>03/2013, 3.26</t>
  </si>
  <si>
    <t>01/2013, 3.27</t>
  </si>
  <si>
    <t>02/2013, 3.27</t>
  </si>
  <si>
    <t>03/2013, 3.27</t>
  </si>
  <si>
    <t>01/2013, 3.28</t>
  </si>
  <si>
    <t>02/2013, 3.28</t>
  </si>
  <si>
    <t>03/2013, 3.28</t>
  </si>
  <si>
    <t>01/2014, 3.29</t>
  </si>
  <si>
    <t>02/2014, 3.29</t>
  </si>
  <si>
    <t>03/2014, 3.29</t>
  </si>
  <si>
    <t>04/2014, 3.30</t>
  </si>
  <si>
    <t>05/2014, 3.31</t>
  </si>
  <si>
    <t>06/2014, 3.31</t>
  </si>
  <si>
    <t>07/2014, 3.31</t>
  </si>
  <si>
    <t>08/2014, 3.32</t>
  </si>
  <si>
    <t>09/2014, 3.32</t>
  </si>
  <si>
    <t>10/2014, 3.32</t>
  </si>
  <si>
    <t>11/2014, 3.32</t>
  </si>
  <si>
    <t>12/2014, 3.33</t>
  </si>
  <si>
    <t>(5/13/14) Get monthly rates here (H.15 release)</t>
  </si>
  <si>
    <t>01/2015, 3.33</t>
  </si>
  <si>
    <t>02/2015, 3.33</t>
  </si>
  <si>
    <t>03/2015, 3.33</t>
  </si>
  <si>
    <t>04/2015, 3.34</t>
  </si>
  <si>
    <t>05/2015, 3.34</t>
  </si>
  <si>
    <t>06/2015, 3.34</t>
  </si>
  <si>
    <t>07/2015, 3.35</t>
  </si>
  <si>
    <t>08/2015, 3.35</t>
  </si>
  <si>
    <t>09/2015, 3.35</t>
  </si>
  <si>
    <t>10/2015, 3.35</t>
  </si>
  <si>
    <t>11/2015, 3.35</t>
  </si>
  <si>
    <t>12/2015, 3.25</t>
  </si>
  <si>
    <t>1/2016, 3.25</t>
  </si>
  <si>
    <t>2/2016, 3.25</t>
  </si>
  <si>
    <t>3/2016, 3.25</t>
  </si>
  <si>
    <t>4/2016, 3.46</t>
  </si>
  <si>
    <t>5/2016, 3.46</t>
  </si>
  <si>
    <t>6/2016, 3.46</t>
  </si>
  <si>
    <t>7/2016, 3.50</t>
  </si>
  <si>
    <t>8/2016, 3.50</t>
  </si>
  <si>
    <t>9/2016, 3.50</t>
  </si>
  <si>
    <t>10/2016, 3.50</t>
  </si>
  <si>
    <t>11/2016, 3.50</t>
  </si>
  <si>
    <t>12/2016, 3.50</t>
  </si>
  <si>
    <t>01/2017, 3.50</t>
  </si>
  <si>
    <t>2/2017, 3.50</t>
  </si>
  <si>
    <t>3/2017, 3.50</t>
  </si>
  <si>
    <t>4/2017, 3.71</t>
  </si>
  <si>
    <t>5/2017, 3.71</t>
  </si>
  <si>
    <t>6/2017, 3.71</t>
  </si>
  <si>
    <t>7/2017, 3.96</t>
  </si>
  <si>
    <t>8/2017, 3.96</t>
  </si>
  <si>
    <t>9/2017, 3.96</t>
  </si>
  <si>
    <t>10/2017, 4.21</t>
  </si>
  <si>
    <t>11/2017, 4.21</t>
  </si>
  <si>
    <t>12/2017, 4.21</t>
  </si>
  <si>
    <t>01/2018, 4.25</t>
  </si>
  <si>
    <t>2/2018, 4.25</t>
  </si>
  <si>
    <t>3/2018, 4.25</t>
  </si>
  <si>
    <t>4/2018, 4.47</t>
  </si>
  <si>
    <t>5/2018, 4.47</t>
  </si>
  <si>
    <t>6/2018, 4.47</t>
  </si>
  <si>
    <t>--</t>
  </si>
  <si>
    <t>Gross Plant - Beginning Balance</t>
  </si>
  <si>
    <t>Gross Plant - Ending Balance</t>
  </si>
  <si>
    <t>Gross Plant - Average B/E Balance</t>
  </si>
  <si>
    <t>Acc Dep - Average B/E Balance</t>
  </si>
  <si>
    <t>Acc Dep - Ending Balance</t>
  </si>
  <si>
    <t>Acc Dep - Beginning Balance</t>
  </si>
  <si>
    <t>Refunds/
(Surcharges)</t>
  </si>
  <si>
    <t>Cumulative Refunds/(Surcharges) - Beginning of Month (Without Interest)</t>
  </si>
  <si>
    <t>Base for Quarterly Compound Interest</t>
  </si>
  <si>
    <t>Base for Monthly Interest</t>
  </si>
  <si>
    <t>Monthly Interest Rate</t>
  </si>
  <si>
    <t>Calculated Interest</t>
  </si>
  <si>
    <t>Cumulative Refunds and Interest - End of Month</t>
  </si>
  <si>
    <t>Calculation of Interest</t>
  </si>
  <si>
    <t>Adjustment By year</t>
  </si>
  <si>
    <t>True-Up Month</t>
  </si>
  <si>
    <t>Totals</t>
  </si>
  <si>
    <t>Revenue Adjustment</t>
  </si>
  <si>
    <t>With Quarterly Interest Compounding Through June 30, 2018</t>
  </si>
  <si>
    <t>PSO RADIAL IMPACT ANALYSIS</t>
  </si>
  <si>
    <t>Interest</t>
  </si>
  <si>
    <t>Additional Net Plant to exclude</t>
  </si>
  <si>
    <t>Radial Additions (Retirements)</t>
  </si>
  <si>
    <t>Annual Depreciation Expense</t>
  </si>
  <si>
    <t>Total Plant - Plant In Service - Radial Feeder</t>
  </si>
  <si>
    <t>Company</t>
  </si>
  <si>
    <t>SWE</t>
  </si>
  <si>
    <t>Total Plant - After Applying Single Customer Allocation Miles</t>
  </si>
  <si>
    <t xml:space="preserve">Source - Docket No. ER09-12 - Exhibit AEP-103 </t>
  </si>
  <si>
    <t xml:space="preserve">Additional Net Plant to exclude </t>
  </si>
  <si>
    <t>Fixed Carrying Charges and Depreciation - Per True Up Worksheet G</t>
  </si>
  <si>
    <t>Plant balances represent radial capital additions which were not deducted from rate base in the formula rate.</t>
  </si>
  <si>
    <t>Interest Calculation - PSO Radial Adjustment</t>
  </si>
  <si>
    <t>7/2018, 4.69</t>
  </si>
  <si>
    <t>8/2018, 4.69</t>
  </si>
  <si>
    <t>9/2018, 4.69</t>
  </si>
  <si>
    <t>10/2018, 4.96</t>
  </si>
  <si>
    <t>11/2018, 4.96</t>
  </si>
  <si>
    <t>12/2018, 4.96</t>
  </si>
  <si>
    <t>1/2019, 5.18</t>
  </si>
  <si>
    <t>2/2019, 5.18</t>
  </si>
  <si>
    <t>3/2019, 5.18</t>
  </si>
  <si>
    <t>2009 - 2017 Radial Line Refund</t>
  </si>
  <si>
    <t>With Interest through June 30, 2019</t>
  </si>
  <si>
    <t>Total With Interest (Thru June 30, 2019)</t>
  </si>
  <si>
    <t>Compounded Interest By Year (Thru June 30, 2019)</t>
  </si>
  <si>
    <t>Network Customer Refund</t>
  </si>
  <si>
    <t>(A)</t>
  </si>
  <si>
    <t>(B)</t>
  </si>
  <si>
    <t>(C)</t>
  </si>
  <si>
    <t xml:space="preserve">  Customer</t>
  </si>
  <si>
    <t>Load Share</t>
  </si>
  <si>
    <t>Refund</t>
  </si>
  <si>
    <t>AECC</t>
  </si>
  <si>
    <t>AECI</t>
  </si>
  <si>
    <t>Bentonville, AR</t>
  </si>
  <si>
    <t>Coffeyville, KS</t>
  </si>
  <si>
    <t>ETEC</t>
  </si>
  <si>
    <t>Greenbelt</t>
  </si>
  <si>
    <t>Hope, AR</t>
  </si>
  <si>
    <t>Lighthouse</t>
  </si>
  <si>
    <t>Minden, LA</t>
  </si>
  <si>
    <t>OG&amp;E</t>
  </si>
  <si>
    <t>OMPA</t>
  </si>
  <si>
    <t>Prescott, AR</t>
  </si>
  <si>
    <t>WFEC</t>
  </si>
  <si>
    <t xml:space="preserve">    Non-Affiliate
    Subtotals</t>
  </si>
  <si>
    <t>SWEPCO</t>
  </si>
  <si>
    <t>SWEPCO-Valley</t>
  </si>
  <si>
    <t xml:space="preserve">    Affiliate
    Subtotals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</si>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</sst>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"/>
    <numFmt numFmtId="166" formatCode="yyyy"/>
    <numFmt numFmtId="167" formatCode="&quot;$&quot;#,##0.00"/>
    <numFmt numFmtId="168" formatCode="&quot;$&quot;#,##0"/>
    <numFmt numFmtId="169" formatCode="0.0000%"/>
    <numFmt numFmtId="170" formatCode="0.000%"/>
    <numFmt numFmtId="171" formatCode="&quot;$&quot;#,##0\ ;\(&quot;$&quot;#,##0\)"/>
    <numFmt numFmtId="172" formatCode="_(* #,##0.0,_);_(* \(#,##0.0,\);_(* &quot;-   &quot;_);_(@_)"/>
    <numFmt numFmtId="173" formatCode="_(&quot;$&quot;* #,##0_);_(&quot;$&quot;* \(#,##0\);_(&quot;$&quot;* &quot;-&quot;??_);_(@_)"/>
  </numFmts>
  <fonts count="10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 Unicode MS"/>
      <family val="2"/>
    </font>
    <font>
      <sz val="10"/>
      <name val="Arial Unicode MS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indexed="9"/>
      <name val="Calibri"/>
      <family val="2"/>
    </font>
    <font>
      <sz val="11"/>
      <color indexed="9"/>
      <name val="Arial Narrow"/>
      <family val="2"/>
    </font>
    <font>
      <sz val="11"/>
      <color indexed="20"/>
      <name val="Calibri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Arial Narrow"/>
      <family val="2"/>
    </font>
    <font>
      <b/>
      <sz val="11"/>
      <color indexed="9"/>
      <name val="Calibri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 Narrow"/>
      <family val="2"/>
    </font>
    <font>
      <sz val="11"/>
      <color indexed="17"/>
      <name val="Calibri"/>
      <family val="2"/>
    </font>
    <font>
      <sz val="11"/>
      <color indexed="17"/>
      <name val="Arial Narrow"/>
      <family val="2"/>
    </font>
    <font>
      <b/>
      <sz val="18"/>
      <color indexed="22"/>
      <name val="Arial"/>
      <family val="2"/>
    </font>
    <font>
      <b/>
      <sz val="18"/>
      <name val="Arial"/>
      <family val="2"/>
    </font>
    <font>
      <b/>
      <sz val="12"/>
      <color indexed="22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Calibri"/>
      <family val="2"/>
    </font>
    <font>
      <sz val="11"/>
      <color indexed="62"/>
      <name val="Arial Narrow"/>
      <family val="2"/>
    </font>
    <font>
      <sz val="11"/>
      <color indexed="52"/>
      <name val="Calibri"/>
      <family val="2"/>
    </font>
    <font>
      <sz val="11"/>
      <color indexed="52"/>
      <name val="Arial Narrow"/>
      <family val="2"/>
    </font>
    <font>
      <sz val="11"/>
      <color indexed="60"/>
      <name val="Calibri"/>
      <family val="2"/>
    </font>
    <font>
      <sz val="11"/>
      <color indexed="60"/>
      <name val="Arial Narrow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b/>
      <sz val="11"/>
      <color indexed="63"/>
      <name val="Arial Narrow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i/>
      <sz val="12"/>
      <name val="Arial Narrow"/>
      <family val="2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</font>
    <font>
      <sz val="14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7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" fillId="14" borderId="0" applyNumberFormat="0" applyBorder="0" applyAlignment="0" applyProtection="0"/>
    <xf numFmtId="0" fontId="30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" fillId="18" borderId="0" applyNumberFormat="0" applyBorder="0" applyAlignment="0" applyProtection="0"/>
    <xf numFmtId="0" fontId="30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" fillId="22" borderId="0" applyNumberFormat="0" applyBorder="0" applyAlignment="0" applyProtection="0"/>
    <xf numFmtId="0" fontId="30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26" borderId="0" applyNumberFormat="0" applyBorder="0" applyAlignment="0" applyProtection="0"/>
    <xf numFmtId="0" fontId="30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" fillId="30" borderId="0" applyNumberFormat="0" applyBorder="0" applyAlignment="0" applyProtection="0"/>
    <xf numFmtId="0" fontId="30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" fillId="34" borderId="0" applyNumberFormat="0" applyBorder="0" applyAlignment="0" applyProtection="0"/>
    <xf numFmtId="0" fontId="30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" fillId="15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" fillId="19" borderId="0" applyNumberFormat="0" applyBorder="0" applyAlignment="0" applyProtection="0"/>
    <xf numFmtId="0" fontId="30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" fillId="23" borderId="0" applyNumberFormat="0" applyBorder="0" applyAlignment="0" applyProtection="0"/>
    <xf numFmtId="0" fontId="30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27" borderId="0" applyNumberFormat="0" applyBorder="0" applyAlignment="0" applyProtection="0"/>
    <xf numFmtId="0" fontId="30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" fillId="31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" fillId="35" borderId="0" applyNumberFormat="0" applyBorder="0" applyAlignment="0" applyProtection="0"/>
    <xf numFmtId="0" fontId="30" fillId="46" borderId="0" applyNumberFormat="0" applyBorder="0" applyAlignment="0" applyProtection="0"/>
    <xf numFmtId="0" fontId="29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" fillId="16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" fillId="20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" fillId="24" borderId="0" applyNumberFormat="0" applyBorder="0" applyAlignment="0" applyProtection="0"/>
    <xf numFmtId="0" fontId="32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" fillId="28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" fillId="32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" fillId="36" borderId="0" applyNumberFormat="0" applyBorder="0" applyAlignment="0" applyProtection="0"/>
    <xf numFmtId="0" fontId="32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" fillId="13" borderId="0" applyNumberFormat="0" applyBorder="0" applyAlignment="0" applyProtection="0"/>
    <xf numFmtId="0" fontId="32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" fillId="17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" fillId="21" borderId="0" applyNumberFormat="0" applyBorder="0" applyAlignment="0" applyProtection="0"/>
    <xf numFmtId="0" fontId="32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" fillId="25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" fillId="29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" fillId="33" borderId="0" applyNumberFormat="0" applyBorder="0" applyAlignment="0" applyProtection="0"/>
    <xf numFmtId="0" fontId="32" fillId="54" borderId="0" applyNumberFormat="0" applyBorder="0" applyAlignment="0" applyProtection="0"/>
    <xf numFmtId="0" fontId="31" fillId="54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20" fillId="7" borderId="0" applyNumberFormat="0" applyBorder="0" applyAlignment="0" applyProtection="0"/>
    <xf numFmtId="0" fontId="34" fillId="38" borderId="0" applyNumberFormat="0" applyBorder="0" applyAlignment="0" applyProtection="0"/>
    <xf numFmtId="0" fontId="33" fillId="38" borderId="0" applyNumberFormat="0" applyBorder="0" applyAlignment="0" applyProtection="0"/>
    <xf numFmtId="167" fontId="35" fillId="0" borderId="0" applyFill="0"/>
    <xf numFmtId="167" fontId="35" fillId="0" borderId="0">
      <alignment horizontal="center"/>
    </xf>
    <xf numFmtId="0" fontId="35" fillId="0" borderId="0" applyFill="0">
      <alignment horizontal="center"/>
    </xf>
    <xf numFmtId="167" fontId="36" fillId="0" borderId="31" applyFill="0"/>
    <xf numFmtId="0" fontId="7" fillId="0" borderId="0" applyFont="0" applyAlignment="0"/>
    <xf numFmtId="0" fontId="7" fillId="0" borderId="0" applyFont="0" applyAlignment="0"/>
    <xf numFmtId="0" fontId="37" fillId="0" borderId="0" applyFill="0">
      <alignment vertical="top"/>
    </xf>
    <xf numFmtId="0" fontId="36" fillId="0" borderId="0" applyFill="0">
      <alignment horizontal="left" vertical="top"/>
    </xf>
    <xf numFmtId="167" fontId="38" fillId="0" borderId="29" applyFill="0"/>
    <xf numFmtId="0" fontId="7" fillId="0" borderId="0" applyNumberFormat="0" applyFont="0" applyAlignment="0"/>
    <xf numFmtId="0" fontId="7" fillId="0" borderId="0" applyNumberFormat="0" applyFont="0" applyAlignment="0"/>
    <xf numFmtId="0" fontId="37" fillId="0" borderId="0" applyFill="0">
      <alignment wrapText="1"/>
    </xf>
    <xf numFmtId="0" fontId="36" fillId="0" borderId="0" applyFill="0">
      <alignment horizontal="left" vertical="top" wrapText="1"/>
    </xf>
    <xf numFmtId="167" fontId="39" fillId="0" borderId="0" applyFill="0"/>
    <xf numFmtId="0" fontId="40" fillId="0" borderId="0" applyNumberFormat="0" applyFont="0" applyAlignment="0">
      <alignment horizontal="center"/>
    </xf>
    <xf numFmtId="0" fontId="41" fillId="0" borderId="0" applyFill="0">
      <alignment vertical="top" wrapText="1"/>
    </xf>
    <xf numFmtId="0" fontId="38" fillId="0" borderId="0" applyFill="0">
      <alignment horizontal="left" vertical="top" wrapText="1"/>
    </xf>
    <xf numFmtId="167" fontId="7" fillId="0" borderId="0" applyFill="0"/>
    <xf numFmtId="167" fontId="7" fillId="0" borderId="0" applyFill="0"/>
    <xf numFmtId="0" fontId="40" fillId="0" borderId="0" applyNumberFormat="0" applyFont="0" applyAlignment="0">
      <alignment horizontal="center"/>
    </xf>
    <xf numFmtId="0" fontId="42" fillId="0" borderId="0" applyFill="0">
      <alignment vertical="center" wrapText="1"/>
    </xf>
    <xf numFmtId="0" fontId="43" fillId="0" borderId="0">
      <alignment horizontal="left" vertical="center" wrapText="1"/>
    </xf>
    <xf numFmtId="167" fontId="44" fillId="0" borderId="0" applyFill="0"/>
    <xf numFmtId="0" fontId="40" fillId="0" borderId="0" applyNumberFormat="0" applyFont="0" applyAlignment="0">
      <alignment horizontal="center"/>
    </xf>
    <xf numFmtId="0" fontId="45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67" fontId="46" fillId="0" borderId="0" applyFill="0"/>
    <xf numFmtId="0" fontId="40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48" fillId="0" borderId="0" applyFill="0">
      <alignment horizontal="center" vertical="center" wrapText="1"/>
    </xf>
    <xf numFmtId="167" fontId="49" fillId="0" borderId="0" applyFill="0"/>
    <xf numFmtId="0" fontId="40" fillId="0" borderId="0" applyNumberFormat="0" applyFont="0" applyAlignment="0">
      <alignment horizontal="center"/>
    </xf>
    <xf numFmtId="0" fontId="50" fillId="0" borderId="0">
      <alignment horizontal="center" wrapText="1"/>
    </xf>
    <xf numFmtId="0" fontId="46" fillId="0" borderId="0" applyFill="0">
      <alignment horizontal="center" wrapText="1"/>
    </xf>
    <xf numFmtId="0" fontId="51" fillId="55" borderId="32" applyNumberFormat="0" applyAlignment="0" applyProtection="0"/>
    <xf numFmtId="0" fontId="51" fillId="55" borderId="32" applyNumberFormat="0" applyAlignment="0" applyProtection="0"/>
    <xf numFmtId="0" fontId="24" fillId="10" borderId="22" applyNumberFormat="0" applyAlignment="0" applyProtection="0"/>
    <xf numFmtId="0" fontId="52" fillId="55" borderId="32" applyNumberFormat="0" applyAlignment="0" applyProtection="0"/>
    <xf numFmtId="0" fontId="51" fillId="55" borderId="32" applyNumberFormat="0" applyAlignment="0" applyProtection="0"/>
    <xf numFmtId="0" fontId="53" fillId="56" borderId="33" applyNumberFormat="0" applyAlignment="0" applyProtection="0"/>
    <xf numFmtId="0" fontId="53" fillId="56" borderId="33" applyNumberFormat="0" applyAlignment="0" applyProtection="0"/>
    <xf numFmtId="0" fontId="26" fillId="11" borderId="25" applyNumberFormat="0" applyAlignment="0" applyProtection="0"/>
    <xf numFmtId="0" fontId="54" fillId="56" borderId="33" applyNumberFormat="0" applyAlignment="0" applyProtection="0"/>
    <xf numFmtId="0" fontId="53" fillId="56" borderId="33" applyNumberFormat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5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5" fontId="7" fillId="0" borderId="0" applyFont="0" applyFill="0" applyBorder="0" applyAlignment="0" applyProtection="0"/>
    <xf numFmtId="171" fontId="56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1" fontId="56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56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" fontId="7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56" fillId="0" borderId="0" applyFont="0" applyFill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19" fillId="6" borderId="0" applyNumberFormat="0" applyBorder="0" applyAlignment="0" applyProtection="0"/>
    <xf numFmtId="0" fontId="60" fillId="39" borderId="0" applyNumberFormat="0" applyBorder="0" applyAlignment="0" applyProtection="0"/>
    <xf numFmtId="0" fontId="59" fillId="39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6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3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18" fillId="0" borderId="21" applyNumberFormat="0" applyFill="0" applyAlignment="0" applyProtection="0"/>
    <xf numFmtId="0" fontId="65" fillId="0" borderId="34" applyNumberFormat="0" applyFill="0" applyAlignment="0" applyProtection="0"/>
    <xf numFmtId="0" fontId="64" fillId="0" borderId="34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28"/>
    <xf numFmtId="0" fontId="67" fillId="0" borderId="0"/>
    <xf numFmtId="0" fontId="68" fillId="42" borderId="32" applyNumberFormat="0" applyAlignment="0" applyProtection="0"/>
    <xf numFmtId="0" fontId="68" fillId="42" borderId="32" applyNumberFormat="0" applyAlignment="0" applyProtection="0"/>
    <xf numFmtId="0" fontId="22" fillId="9" borderId="22" applyNumberFormat="0" applyAlignment="0" applyProtection="0"/>
    <xf numFmtId="0" fontId="69" fillId="42" borderId="32" applyNumberFormat="0" applyAlignment="0" applyProtection="0"/>
    <xf numFmtId="0" fontId="68" fillId="42" borderId="32" applyNumberFormat="0" applyAlignment="0" applyProtection="0"/>
    <xf numFmtId="0" fontId="70" fillId="0" borderId="35" applyNumberFormat="0" applyFill="0" applyAlignment="0" applyProtection="0"/>
    <xf numFmtId="0" fontId="70" fillId="0" borderId="35" applyNumberFormat="0" applyFill="0" applyAlignment="0" applyProtection="0"/>
    <xf numFmtId="0" fontId="25" fillId="0" borderId="24" applyNumberFormat="0" applyFill="0" applyAlignment="0" applyProtection="0"/>
    <xf numFmtId="0" fontId="71" fillId="0" borderId="35" applyNumberFormat="0" applyFill="0" applyAlignment="0" applyProtection="0"/>
    <xf numFmtId="0" fontId="70" fillId="0" borderId="35" applyNumberFormat="0" applyFill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72" fillId="57" borderId="0" applyNumberFormat="0" applyBorder="0" applyAlignment="0" applyProtection="0"/>
    <xf numFmtId="0" fontId="72" fillId="57" borderId="0" applyNumberFormat="0" applyBorder="0" applyAlignment="0" applyProtection="0"/>
    <xf numFmtId="0" fontId="21" fillId="8" borderId="0" applyNumberFormat="0" applyBorder="0" applyAlignment="0" applyProtection="0"/>
    <xf numFmtId="0" fontId="73" fillId="57" borderId="0" applyNumberFormat="0" applyBorder="0" applyAlignment="0" applyProtection="0"/>
    <xf numFmtId="0" fontId="72" fillId="57" borderId="0" applyNumberFormat="0" applyBorder="0" applyAlignment="0" applyProtection="0"/>
    <xf numFmtId="0" fontId="2" fillId="0" borderId="0"/>
    <xf numFmtId="0" fontId="55" fillId="0" borderId="0"/>
    <xf numFmtId="3" fontId="7" fillId="0" borderId="0"/>
    <xf numFmtId="3" fontId="7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3" fontId="7" fillId="0" borderId="0"/>
    <xf numFmtId="3" fontId="7" fillId="0" borderId="0"/>
    <xf numFmtId="0" fontId="7" fillId="0" borderId="0"/>
    <xf numFmtId="0" fontId="55" fillId="0" borderId="0"/>
    <xf numFmtId="3" fontId="7" fillId="0" borderId="0"/>
    <xf numFmtId="0" fontId="55" fillId="0" borderId="0"/>
    <xf numFmtId="0" fontId="2" fillId="0" borderId="0"/>
    <xf numFmtId="0" fontId="2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0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7" fillId="0" borderId="0"/>
    <xf numFmtId="0" fontId="74" fillId="0" borderId="0"/>
    <xf numFmtId="0" fontId="75" fillId="0" borderId="0"/>
    <xf numFmtId="0" fontId="7" fillId="0" borderId="0"/>
    <xf numFmtId="0" fontId="7" fillId="0" borderId="0"/>
    <xf numFmtId="0" fontId="74" fillId="0" borderId="0"/>
    <xf numFmtId="0" fontId="7" fillId="0" borderId="0"/>
    <xf numFmtId="0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0" fontId="7" fillId="0" borderId="0"/>
    <xf numFmtId="3" fontId="7" fillId="0" borderId="0"/>
    <xf numFmtId="0" fontId="7" fillId="0" borderId="0"/>
    <xf numFmtId="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55" fillId="0" borderId="0"/>
    <xf numFmtId="0" fontId="55" fillId="0" borderId="0"/>
    <xf numFmtId="3" fontId="7" fillId="0" borderId="0"/>
    <xf numFmtId="3" fontId="7" fillId="0" borderId="0"/>
    <xf numFmtId="0" fontId="7" fillId="0" borderId="0"/>
    <xf numFmtId="0" fontId="2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55" fillId="0" borderId="0"/>
    <xf numFmtId="0" fontId="7" fillId="0" borderId="0"/>
    <xf numFmtId="0" fontId="2" fillId="0" borderId="0"/>
    <xf numFmtId="0" fontId="2" fillId="0" borderId="0"/>
    <xf numFmtId="0" fontId="55" fillId="0" borderId="0"/>
    <xf numFmtId="0" fontId="7" fillId="0" borderId="0"/>
    <xf numFmtId="0" fontId="2" fillId="0" borderId="0"/>
    <xf numFmtId="0" fontId="7" fillId="58" borderId="36" applyNumberFormat="0" applyFont="0" applyAlignment="0" applyProtection="0"/>
    <xf numFmtId="0" fontId="29" fillId="12" borderId="26" applyNumberFormat="0" applyFont="0" applyAlignment="0" applyProtection="0"/>
    <xf numFmtId="0" fontId="29" fillId="12" borderId="26" applyNumberFormat="0" applyFont="0" applyAlignment="0" applyProtection="0"/>
    <xf numFmtId="0" fontId="7" fillId="58" borderId="36" applyNumberFormat="0" applyFont="0" applyAlignment="0" applyProtection="0"/>
    <xf numFmtId="0" fontId="29" fillId="12" borderId="26" applyNumberFormat="0" applyFont="0" applyAlignment="0" applyProtection="0"/>
    <xf numFmtId="0" fontId="29" fillId="12" borderId="26" applyNumberFormat="0" applyFont="0" applyAlignment="0" applyProtection="0"/>
    <xf numFmtId="0" fontId="76" fillId="58" borderId="36" applyNumberFormat="0" applyFont="0" applyAlignment="0" applyProtection="0"/>
    <xf numFmtId="0" fontId="7" fillId="58" borderId="36" applyNumberFormat="0" applyFont="0" applyAlignment="0" applyProtection="0"/>
    <xf numFmtId="0" fontId="77" fillId="55" borderId="37" applyNumberFormat="0" applyAlignment="0" applyProtection="0"/>
    <xf numFmtId="0" fontId="77" fillId="55" borderId="37" applyNumberFormat="0" applyAlignment="0" applyProtection="0"/>
    <xf numFmtId="0" fontId="23" fillId="10" borderId="23" applyNumberFormat="0" applyAlignment="0" applyProtection="0"/>
    <xf numFmtId="0" fontId="78" fillId="55" borderId="37" applyNumberFormat="0" applyAlignment="0" applyProtection="0"/>
    <xf numFmtId="0" fontId="77" fillId="55" borderId="37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3" fontId="7" fillId="0" borderId="0">
      <alignment horizontal="left" vertical="top"/>
    </xf>
    <xf numFmtId="3" fontId="7" fillId="0" borderId="0">
      <alignment horizontal="left" vertical="top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0" fontId="79" fillId="0" borderId="28">
      <alignment horizontal="center"/>
    </xf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9" borderId="0" applyNumberFormat="0" applyFont="0" applyBorder="0" applyAlignment="0" applyProtection="0"/>
    <xf numFmtId="0" fontId="55" fillId="59" borderId="0" applyNumberFormat="0" applyFont="0" applyBorder="0" applyAlignment="0" applyProtection="0"/>
    <xf numFmtId="0" fontId="55" fillId="59" borderId="0" applyNumberFormat="0" applyFont="0" applyBorder="0" applyAlignment="0" applyProtection="0"/>
    <xf numFmtId="0" fontId="55" fillId="59" borderId="0" applyNumberFormat="0" applyFont="0" applyBorder="0" applyAlignment="0" applyProtection="0"/>
    <xf numFmtId="3" fontId="7" fillId="0" borderId="0">
      <alignment horizontal="right" vertical="top"/>
    </xf>
    <xf numFmtId="3" fontId="7" fillId="0" borderId="0">
      <alignment horizontal="right" vertical="top"/>
    </xf>
    <xf numFmtId="41" fontId="43" fillId="4" borderId="18" applyFill="0"/>
    <xf numFmtId="0" fontId="80" fillId="0" borderId="0">
      <alignment horizontal="left" indent="7"/>
    </xf>
    <xf numFmtId="41" fontId="43" fillId="0" borderId="18" applyFill="0">
      <alignment horizontal="left" indent="2"/>
    </xf>
    <xf numFmtId="167" fontId="81" fillId="0" borderId="30" applyFill="0">
      <alignment horizontal="right"/>
    </xf>
    <xf numFmtId="0" fontId="6" fillId="0" borderId="1" applyNumberFormat="0" applyFont="0" applyBorder="0">
      <alignment horizontal="right"/>
    </xf>
    <xf numFmtId="0" fontId="82" fillId="0" borderId="0" applyFill="0"/>
    <xf numFmtId="0" fontId="38" fillId="0" borderId="0" applyFill="0"/>
    <xf numFmtId="4" fontId="81" fillId="0" borderId="30" applyFill="0"/>
    <xf numFmtId="0" fontId="7" fillId="0" borderId="0" applyNumberFormat="0" applyFont="0" applyBorder="0" applyAlignment="0"/>
    <xf numFmtId="0" fontId="7" fillId="0" borderId="0" applyNumberFormat="0" applyFont="0" applyBorder="0" applyAlignment="0"/>
    <xf numFmtId="0" fontId="41" fillId="0" borderId="0" applyFill="0">
      <alignment horizontal="left" indent="1"/>
    </xf>
    <xf numFmtId="0" fontId="83" fillId="0" borderId="0" applyFill="0">
      <alignment horizontal="left" indent="1"/>
    </xf>
    <xf numFmtId="4" fontId="44" fillId="0" borderId="0" applyFill="0"/>
    <xf numFmtId="0" fontId="7" fillId="0" borderId="0" applyNumberFormat="0" applyFont="0" applyFill="0" applyBorder="0" applyAlignment="0"/>
    <xf numFmtId="0" fontId="7" fillId="0" borderId="0" applyNumberFormat="0" applyFont="0" applyFill="0" applyBorder="0" applyAlignment="0"/>
    <xf numFmtId="0" fontId="41" fillId="0" borderId="0" applyFill="0">
      <alignment horizontal="left" indent="2"/>
    </xf>
    <xf numFmtId="0" fontId="38" fillId="0" borderId="0" applyFill="0">
      <alignment horizontal="left" indent="2"/>
    </xf>
    <xf numFmtId="4" fontId="44" fillId="0" borderId="0" applyFill="0"/>
    <xf numFmtId="0" fontId="7" fillId="0" borderId="0" applyNumberFormat="0" applyFont="0" applyBorder="0" applyAlignment="0"/>
    <xf numFmtId="0" fontId="7" fillId="0" borderId="0" applyNumberFormat="0" applyFont="0" applyBorder="0" applyAlignment="0"/>
    <xf numFmtId="0" fontId="84" fillId="0" borderId="0">
      <alignment horizontal="left" indent="3"/>
    </xf>
    <xf numFmtId="0" fontId="85" fillId="0" borderId="0" applyFill="0">
      <alignment horizontal="left" indent="3"/>
    </xf>
    <xf numFmtId="4" fontId="44" fillId="0" borderId="0" applyFill="0"/>
    <xf numFmtId="0" fontId="7" fillId="0" borderId="0" applyNumberFormat="0" applyFont="0" applyBorder="0" applyAlignment="0"/>
    <xf numFmtId="0" fontId="7" fillId="0" borderId="0" applyNumberFormat="0" applyFont="0" applyBorder="0" applyAlignment="0"/>
    <xf numFmtId="0" fontId="45" fillId="0" borderId="0">
      <alignment horizontal="left" indent="4"/>
    </xf>
    <xf numFmtId="0" fontId="7" fillId="0" borderId="0" applyFill="0">
      <alignment horizontal="left" indent="4"/>
    </xf>
    <xf numFmtId="0" fontId="7" fillId="0" borderId="0" applyFill="0">
      <alignment horizontal="left" indent="4"/>
    </xf>
    <xf numFmtId="4" fontId="46" fillId="0" borderId="0" applyFill="0"/>
    <xf numFmtId="0" fontId="7" fillId="0" borderId="0" applyNumberFormat="0" applyFont="0" applyBorder="0" applyAlignment="0"/>
    <xf numFmtId="0" fontId="7" fillId="0" borderId="0" applyNumberFormat="0" applyFont="0" applyBorder="0" applyAlignment="0"/>
    <xf numFmtId="0" fontId="47" fillId="0" borderId="0">
      <alignment horizontal="left" indent="5"/>
    </xf>
    <xf numFmtId="0" fontId="48" fillId="0" borderId="0" applyFill="0">
      <alignment horizontal="left" indent="5"/>
    </xf>
    <xf numFmtId="4" fontId="49" fillId="0" borderId="0" applyFill="0"/>
    <xf numFmtId="0" fontId="7" fillId="0" borderId="0" applyNumberFormat="0" applyFont="0" applyFill="0" applyBorder="0" applyAlignment="0"/>
    <xf numFmtId="0" fontId="7" fillId="0" borderId="0" applyNumberFormat="0" applyFont="0" applyFill="0" applyBorder="0" applyAlignment="0"/>
    <xf numFmtId="0" fontId="50" fillId="0" borderId="0" applyFill="0">
      <alignment horizontal="left" indent="6"/>
    </xf>
    <xf numFmtId="0" fontId="46" fillId="0" borderId="0" applyFill="0">
      <alignment horizontal="left" indent="6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6" fillId="0" borderId="31" applyNumberFormat="0" applyFont="0" applyFill="0" applyAlignment="0" applyProtection="0"/>
    <xf numFmtId="0" fontId="56" fillId="0" borderId="31" applyNumberFormat="0" applyFont="0" applyFill="0" applyAlignment="0" applyProtection="0"/>
    <xf numFmtId="0" fontId="1" fillId="0" borderId="27" applyNumberFormat="0" applyFill="0" applyAlignment="0" applyProtection="0"/>
    <xf numFmtId="0" fontId="7" fillId="0" borderId="0" applyFont="0" applyFill="0" applyBorder="0" applyAlignment="0" applyProtection="0"/>
    <xf numFmtId="0" fontId="56" fillId="0" borderId="31" applyNumberFormat="0" applyFont="0" applyFill="0" applyAlignment="0" applyProtection="0"/>
    <xf numFmtId="0" fontId="56" fillId="0" borderId="31" applyNumberFormat="0" applyFont="0" applyFill="0" applyAlignment="0" applyProtection="0"/>
    <xf numFmtId="0" fontId="56" fillId="0" borderId="31" applyNumberFormat="0" applyFon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0" fontId="5" fillId="0" borderId="0"/>
    <xf numFmtId="43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43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0" fontId="95" fillId="0" borderId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172" fontId="95" fillId="0" borderId="0"/>
    <xf numFmtId="0" fontId="9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5" fillId="0" borderId="0" applyFont="0" applyAlignment="0"/>
    <xf numFmtId="0" fontId="5" fillId="0" borderId="0" applyFont="0" applyAlignment="0"/>
    <xf numFmtId="0" fontId="5" fillId="0" borderId="0" applyNumberFormat="0" applyFont="0" applyAlignment="0"/>
    <xf numFmtId="0" fontId="5" fillId="0" borderId="0" applyNumberFormat="0" applyFont="0" applyAlignment="0"/>
    <xf numFmtId="167" fontId="5" fillId="0" borderId="0" applyFill="0"/>
    <xf numFmtId="167" fontId="5" fillId="0" borderId="0" applyFill="0"/>
    <xf numFmtId="0" fontId="5" fillId="0" borderId="0" applyFill="0">
      <alignment horizontal="center" vertical="center" wrapText="1"/>
    </xf>
    <xf numFmtId="0" fontId="5" fillId="0" borderId="0" applyFill="0">
      <alignment horizontal="center" vertical="center" wrapText="1"/>
    </xf>
    <xf numFmtId="43" fontId="29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3" fontId="5" fillId="0" borderId="0"/>
    <xf numFmtId="3" fontId="5" fillId="0" borderId="0"/>
    <xf numFmtId="0" fontId="5" fillId="0" borderId="0"/>
    <xf numFmtId="0" fontId="5" fillId="0" borderId="0"/>
    <xf numFmtId="3" fontId="5" fillId="0" borderId="0"/>
    <xf numFmtId="0" fontId="5" fillId="0" borderId="0"/>
    <xf numFmtId="3" fontId="5" fillId="0" borderId="0"/>
    <xf numFmtId="3" fontId="5" fillId="0" borderId="0"/>
    <xf numFmtId="3" fontId="5" fillId="0" borderId="0"/>
    <xf numFmtId="0" fontId="5" fillId="0" borderId="0"/>
    <xf numFmtId="3" fontId="5" fillId="0" borderId="0"/>
    <xf numFmtId="3" fontId="5" fillId="0" borderId="0"/>
    <xf numFmtId="3" fontId="5" fillId="0" borderId="0"/>
    <xf numFmtId="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5" fillId="0" borderId="0"/>
    <xf numFmtId="3" fontId="5" fillId="0" borderId="0"/>
    <xf numFmtId="3" fontId="5" fillId="0" borderId="0"/>
    <xf numFmtId="3" fontId="5" fillId="0" borderId="0"/>
    <xf numFmtId="3" fontId="5" fillId="0" borderId="0"/>
    <xf numFmtId="3" fontId="5" fillId="0" borderId="0"/>
    <xf numFmtId="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5" fillId="0" borderId="0"/>
    <xf numFmtId="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/>
    <xf numFmtId="3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8" borderId="36" applyNumberFormat="0" applyFont="0" applyAlignment="0" applyProtection="0"/>
    <xf numFmtId="0" fontId="5" fillId="58" borderId="36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6" fillId="0" borderId="0" applyNumberFormat="0" applyFont="0" applyFill="0" applyBorder="0" applyAlignment="0" applyProtection="0">
      <alignment horizontal="left"/>
    </xf>
    <xf numFmtId="15" fontId="96" fillId="0" borderId="0" applyFont="0" applyFill="0" applyBorder="0" applyAlignment="0" applyProtection="0"/>
    <xf numFmtId="4" fontId="96" fillId="0" borderId="0" applyFont="0" applyFill="0" applyBorder="0" applyAlignment="0" applyProtection="0"/>
    <xf numFmtId="3" fontId="5" fillId="0" borderId="0">
      <alignment horizontal="left" vertical="top"/>
    </xf>
    <xf numFmtId="3" fontId="5" fillId="0" borderId="0">
      <alignment horizontal="left" vertical="top"/>
    </xf>
    <xf numFmtId="0" fontId="97" fillId="0" borderId="28">
      <alignment horizontal="center"/>
    </xf>
    <xf numFmtId="3" fontId="96" fillId="0" borderId="0" applyFont="0" applyFill="0" applyBorder="0" applyAlignment="0" applyProtection="0"/>
    <xf numFmtId="0" fontId="96" fillId="59" borderId="0" applyNumberFormat="0" applyFont="0" applyBorder="0" applyAlignment="0" applyProtection="0"/>
    <xf numFmtId="3" fontId="5" fillId="0" borderId="0">
      <alignment horizontal="right" vertical="top"/>
    </xf>
    <xf numFmtId="3" fontId="5" fillId="0" borderId="0">
      <alignment horizontal="right" vertical="top"/>
    </xf>
    <xf numFmtId="0" fontId="5" fillId="0" borderId="0" applyNumberFormat="0" applyFont="0" applyBorder="0" applyAlignment="0"/>
    <xf numFmtId="0" fontId="5" fillId="0" borderId="0" applyNumberFormat="0" applyFont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Border="0" applyAlignment="0"/>
    <xf numFmtId="0" fontId="5" fillId="0" borderId="0" applyNumberFormat="0" applyFont="0" applyBorder="0" applyAlignment="0"/>
    <xf numFmtId="0" fontId="5" fillId="0" borderId="0" applyNumberFormat="0" applyFont="0" applyBorder="0" applyAlignment="0"/>
    <xf numFmtId="0" fontId="5" fillId="0" borderId="0" applyNumberFormat="0" applyFont="0" applyBorder="0" applyAlignment="0"/>
    <xf numFmtId="0" fontId="5" fillId="0" borderId="0" applyFill="0">
      <alignment horizontal="left" indent="4"/>
    </xf>
    <xf numFmtId="0" fontId="5" fillId="0" borderId="0" applyFill="0">
      <alignment horizontal="left" indent="4"/>
    </xf>
    <xf numFmtId="0" fontId="5" fillId="0" borderId="0" applyNumberFormat="0" applyFont="0" applyBorder="0" applyAlignment="0"/>
    <xf numFmtId="0" fontId="5" fillId="0" borderId="0" applyNumberFormat="0" applyFont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98" fillId="0" borderId="0"/>
    <xf numFmtId="9" fontId="94" fillId="0" borderId="0" applyFont="0" applyFill="0" applyBorder="0" applyAlignment="0" applyProtection="0"/>
    <xf numFmtId="0" fontId="101" fillId="0" borderId="0"/>
    <xf numFmtId="43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 wrapText="1"/>
    </xf>
    <xf numFmtId="164" fontId="0" fillId="0" borderId="3" xfId="1" applyNumberFormat="1" applyFont="1" applyBorder="1"/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0" fillId="0" borderId="10" xfId="0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6" xfId="0" applyBorder="1"/>
    <xf numFmtId="0" fontId="4" fillId="0" borderId="0" xfId="0" applyFont="1"/>
    <xf numFmtId="0" fontId="6" fillId="0" borderId="0" xfId="3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0" fontId="6" fillId="0" borderId="0" xfId="4" quotePrefix="1" applyNumberFormat="1" applyFont="1" applyAlignment="1">
      <alignment horizontal="center" vertical="center" wrapText="1"/>
    </xf>
    <xf numFmtId="0" fontId="6" fillId="0" borderId="0" xfId="3" applyFont="1"/>
    <xf numFmtId="10" fontId="6" fillId="3" borderId="0" xfId="4" quotePrefix="1" applyNumberFormat="1" applyFont="1" applyFill="1" applyAlignment="1">
      <alignment horizontal="center" vertical="center" wrapText="1"/>
    </xf>
    <xf numFmtId="166" fontId="5" fillId="0" borderId="0" xfId="3" applyNumberFormat="1" applyAlignment="1">
      <alignment horizontal="center"/>
    </xf>
    <xf numFmtId="165" fontId="5" fillId="0" borderId="0" xfId="3" applyNumberFormat="1" applyAlignment="1">
      <alignment horizontal="center"/>
    </xf>
    <xf numFmtId="10" fontId="5" fillId="0" borderId="0" xfId="4" applyNumberFormat="1" applyFont="1" applyAlignment="1">
      <alignment horizontal="center"/>
    </xf>
    <xf numFmtId="14" fontId="5" fillId="0" borderId="0" xfId="3" applyNumberFormat="1"/>
    <xf numFmtId="0" fontId="5" fillId="0" borderId="0" xfId="3" quotePrefix="1" applyAlignment="1">
      <alignment horizontal="left"/>
    </xf>
    <xf numFmtId="0" fontId="5" fillId="0" borderId="0" xfId="3"/>
    <xf numFmtId="0" fontId="5" fillId="0" borderId="0" xfId="3" applyAlignment="1">
      <alignment horizontal="center"/>
    </xf>
    <xf numFmtId="10" fontId="0" fillId="0" borderId="0" xfId="4" applyNumberFormat="1" applyFont="1" applyFill="1" applyAlignment="1">
      <alignment horizontal="center"/>
    </xf>
    <xf numFmtId="0" fontId="8" fillId="0" borderId="0" xfId="3" applyFont="1" applyAlignment="1">
      <alignment horizontal="center"/>
    </xf>
    <xf numFmtId="166" fontId="5" fillId="0" borderId="0" xfId="3" applyNumberFormat="1" applyFill="1" applyAlignment="1">
      <alignment horizontal="center"/>
    </xf>
    <xf numFmtId="165" fontId="5" fillId="0" borderId="0" xfId="3" applyNumberFormat="1" applyFill="1" applyAlignment="1">
      <alignment horizontal="center"/>
    </xf>
    <xf numFmtId="10" fontId="5" fillId="0" borderId="0" xfId="4" applyNumberFormat="1" applyFont="1" applyFill="1" applyAlignment="1">
      <alignment horizontal="center"/>
    </xf>
    <xf numFmtId="0" fontId="5" fillId="0" borderId="0" xfId="3" applyFill="1"/>
    <xf numFmtId="167" fontId="9" fillId="0" borderId="15" xfId="3" applyNumberFormat="1" applyFont="1" applyBorder="1" applyAlignment="1">
      <alignment horizontal="center" vertical="center" wrapText="1"/>
    </xf>
    <xf numFmtId="167" fontId="9" fillId="0" borderId="0" xfId="3" applyNumberFormat="1" applyFont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  <xf numFmtId="10" fontId="0" fillId="0" borderId="0" xfId="4" quotePrefix="1" applyNumberFormat="1" applyFont="1" applyAlignment="1">
      <alignment horizontal="center"/>
    </xf>
    <xf numFmtId="10" fontId="8" fillId="0" borderId="0" xfId="4" quotePrefix="1" applyNumberFormat="1" applyFont="1" applyAlignment="1">
      <alignment horizontal="center"/>
    </xf>
    <xf numFmtId="0" fontId="10" fillId="0" borderId="0" xfId="3" applyFont="1" applyAlignment="1">
      <alignment horizontal="center"/>
    </xf>
    <xf numFmtId="10" fontId="5" fillId="0" borderId="0" xfId="3" applyNumberFormat="1"/>
    <xf numFmtId="10" fontId="0" fillId="0" borderId="0" xfId="4" quotePrefix="1" applyNumberFormat="1" applyFont="1" applyFill="1" applyAlignment="1">
      <alignment horizontal="center"/>
    </xf>
    <xf numFmtId="0" fontId="5" fillId="0" borderId="0" xfId="3" applyFill="1" applyAlignment="1">
      <alignment horizontal="center"/>
    </xf>
    <xf numFmtId="0" fontId="11" fillId="0" borderId="0" xfId="3" applyFont="1" applyAlignment="1">
      <alignment horizontal="center"/>
    </xf>
    <xf numFmtId="0" fontId="7" fillId="4" borderId="0" xfId="3" applyFont="1" applyFill="1"/>
    <xf numFmtId="0" fontId="5" fillId="4" borderId="0" xfId="3" applyFill="1"/>
    <xf numFmtId="0" fontId="6" fillId="5" borderId="0" xfId="3" quotePrefix="1" applyFont="1" applyFill="1" applyAlignment="1">
      <alignment horizontal="left"/>
    </xf>
    <xf numFmtId="0" fontId="7" fillId="5" borderId="0" xfId="3" applyFont="1" applyFill="1"/>
    <xf numFmtId="0" fontId="6" fillId="0" borderId="0" xfId="3" quotePrefix="1" applyFont="1" applyAlignment="1">
      <alignment horizontal="left"/>
    </xf>
    <xf numFmtId="0" fontId="12" fillId="0" borderId="0" xfId="3" applyFont="1"/>
    <xf numFmtId="0" fontId="8" fillId="0" borderId="0" xfId="3" quotePrefix="1" applyFont="1" applyAlignment="1">
      <alignment horizontal="center"/>
    </xf>
    <xf numFmtId="10" fontId="5" fillId="0" borderId="0" xfId="4" quotePrefix="1" applyNumberFormat="1" applyFont="1" applyFill="1" applyAlignment="1">
      <alignment horizontal="center"/>
    </xf>
    <xf numFmtId="0" fontId="7" fillId="0" borderId="0" xfId="3" applyFont="1"/>
    <xf numFmtId="0" fontId="6" fillId="0" borderId="0" xfId="3" quotePrefix="1" applyFont="1" applyFill="1" applyAlignment="1">
      <alignment horizontal="left"/>
    </xf>
    <xf numFmtId="0" fontId="7" fillId="0" borderId="0" xfId="3" applyFont="1" applyFill="1"/>
    <xf numFmtId="0" fontId="12" fillId="0" borderId="0" xfId="3" applyFont="1" applyFill="1"/>
    <xf numFmtId="0" fontId="12" fillId="0" borderId="0" xfId="3" quotePrefix="1" applyFont="1" applyFill="1" applyAlignment="1">
      <alignment horizontal="left"/>
    </xf>
    <xf numFmtId="10" fontId="7" fillId="0" borderId="0" xfId="4" quotePrefix="1" applyNumberFormat="1" applyFont="1" applyFill="1" applyAlignment="1">
      <alignment horizontal="center"/>
    </xf>
    <xf numFmtId="0" fontId="8" fillId="0" borderId="0" xfId="3" applyFont="1"/>
    <xf numFmtId="10" fontId="0" fillId="0" borderId="0" xfId="4" applyNumberFormat="1" applyFont="1" applyAlignment="1">
      <alignment horizontal="center"/>
    </xf>
    <xf numFmtId="164" fontId="0" fillId="0" borderId="9" xfId="1" applyNumberFormat="1" applyFont="1" applyBorder="1"/>
    <xf numFmtId="43" fontId="0" fillId="0" borderId="0" xfId="0" applyNumberFormat="1"/>
    <xf numFmtId="0" fontId="0" fillId="0" borderId="2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0" fillId="0" borderId="8" xfId="0" applyBorder="1" applyAlignment="1">
      <alignment horizontal="left" indent="2"/>
    </xf>
    <xf numFmtId="0" fontId="7" fillId="0" borderId="0" xfId="3" applyFont="1" applyFill="1" applyProtection="1">
      <protection locked="0"/>
    </xf>
    <xf numFmtId="0" fontId="89" fillId="0" borderId="0" xfId="0" applyFont="1"/>
    <xf numFmtId="0" fontId="90" fillId="0" borderId="0" xfId="3" applyFont="1" applyFill="1" applyProtection="1">
      <protection locked="0"/>
    </xf>
    <xf numFmtId="0" fontId="90" fillId="0" borderId="0" xfId="3" applyFont="1" applyFill="1" applyBorder="1" applyAlignment="1" applyProtection="1">
      <alignment horizontal="center" wrapText="1"/>
      <protection locked="0"/>
    </xf>
    <xf numFmtId="0" fontId="43" fillId="0" borderId="0" xfId="3" applyFont="1" applyFill="1" applyProtection="1">
      <protection locked="0"/>
    </xf>
    <xf numFmtId="0" fontId="91" fillId="0" borderId="0" xfId="3" quotePrefix="1" applyNumberFormat="1" applyFont="1" applyFill="1" applyAlignment="1" applyProtection="1">
      <alignment horizontal="center"/>
      <protection locked="0"/>
    </xf>
    <xf numFmtId="168" fontId="43" fillId="0" borderId="0" xfId="3" applyNumberFormat="1" applyFont="1" applyFill="1" applyProtection="1">
      <protection locked="0"/>
    </xf>
    <xf numFmtId="164" fontId="90" fillId="0" borderId="0" xfId="3" applyNumberFormat="1" applyFont="1" applyFill="1" applyProtection="1">
      <protection locked="0"/>
    </xf>
    <xf numFmtId="0" fontId="90" fillId="0" borderId="0" xfId="3" applyFont="1" applyFill="1" applyAlignment="1" applyProtection="1">
      <alignment horizontal="center"/>
      <protection locked="0"/>
    </xf>
    <xf numFmtId="164" fontId="90" fillId="0" borderId="28" xfId="3" applyNumberFormat="1" applyFont="1" applyFill="1" applyBorder="1" applyProtection="1">
      <protection locked="0"/>
    </xf>
    <xf numFmtId="0" fontId="90" fillId="0" borderId="28" xfId="3" applyFont="1" applyFill="1" applyBorder="1" applyAlignment="1" applyProtection="1">
      <alignment horizontal="center"/>
      <protection locked="0"/>
    </xf>
    <xf numFmtId="0" fontId="43" fillId="0" borderId="28" xfId="3" applyFont="1" applyFill="1" applyBorder="1" applyProtection="1">
      <protection locked="0"/>
    </xf>
    <xf numFmtId="164" fontId="90" fillId="0" borderId="0" xfId="3" applyNumberFormat="1" applyFont="1" applyFill="1" applyAlignment="1" applyProtection="1">
      <alignment horizontal="left"/>
      <protection locked="0"/>
    </xf>
    <xf numFmtId="0" fontId="91" fillId="0" borderId="0" xfId="3" applyFont="1" applyFill="1" applyAlignment="1" applyProtection="1">
      <alignment horizontal="center"/>
      <protection locked="0"/>
    </xf>
    <xf numFmtId="0" fontId="91" fillId="0" borderId="0" xfId="3" applyNumberFormat="1" applyFont="1" applyFill="1" applyAlignment="1" applyProtection="1">
      <alignment horizontal="left"/>
      <protection locked="0"/>
    </xf>
    <xf numFmtId="169" fontId="90" fillId="0" borderId="0" xfId="4" applyNumberFormat="1" applyFont="1" applyFill="1" applyProtection="1">
      <protection locked="0"/>
    </xf>
    <xf numFmtId="0" fontId="92" fillId="0" borderId="0" xfId="3" applyFont="1" applyFill="1" applyAlignment="1" applyProtection="1">
      <alignment horizontal="left"/>
      <protection locked="0"/>
    </xf>
    <xf numFmtId="0" fontId="93" fillId="0" borderId="0" xfId="3" applyFont="1" applyFill="1" applyAlignment="1" applyProtection="1">
      <alignment horizontal="left"/>
      <protection locked="0"/>
    </xf>
    <xf numFmtId="14" fontId="90" fillId="0" borderId="0" xfId="3" applyNumberFormat="1" applyFont="1" applyFill="1" applyAlignment="1" applyProtection="1">
      <alignment horizontal="left"/>
      <protection locked="0"/>
    </xf>
    <xf numFmtId="164" fontId="90" fillId="0" borderId="0" xfId="5" applyNumberFormat="1" applyFont="1" applyFill="1" applyProtection="1">
      <protection locked="0"/>
    </xf>
    <xf numFmtId="164" fontId="90" fillId="0" borderId="0" xfId="6" applyNumberFormat="1" applyFont="1" applyFill="1" applyProtection="1">
      <protection locked="0"/>
    </xf>
    <xf numFmtId="170" fontId="90" fillId="0" borderId="0" xfId="3" applyNumberFormat="1" applyFont="1" applyFill="1" applyAlignment="1" applyProtection="1">
      <alignment horizontal="center"/>
      <protection locked="0"/>
    </xf>
    <xf numFmtId="0" fontId="90" fillId="0" borderId="0" xfId="3" applyNumberFormat="1" applyFont="1" applyFill="1" applyProtection="1">
      <protection locked="0"/>
    </xf>
    <xf numFmtId="0" fontId="90" fillId="0" borderId="0" xfId="3" applyNumberFormat="1" applyFont="1" applyFill="1"/>
    <xf numFmtId="0" fontId="7" fillId="0" borderId="0" xfId="3" applyFont="1" applyAlignment="1">
      <alignment horizontal="right"/>
    </xf>
    <xf numFmtId="0" fontId="91" fillId="0" borderId="30" xfId="3" applyNumberFormat="1" applyFont="1" applyFill="1" applyBorder="1" applyAlignment="1" applyProtection="1">
      <alignment horizontal="center" wrapText="1"/>
      <protection locked="0"/>
    </xf>
    <xf numFmtId="0" fontId="91" fillId="0" borderId="30" xfId="3" applyFont="1" applyFill="1" applyBorder="1" applyAlignment="1" applyProtection="1">
      <alignment horizontal="center" wrapText="1"/>
      <protection locked="0"/>
    </xf>
    <xf numFmtId="164" fontId="90" fillId="0" borderId="30" xfId="3" applyNumberFormat="1" applyFont="1" applyFill="1" applyBorder="1" applyProtection="1">
      <protection locked="0"/>
    </xf>
    <xf numFmtId="164" fontId="91" fillId="0" borderId="30" xfId="3" applyNumberFormat="1" applyFont="1" applyFill="1" applyBorder="1" applyAlignment="1" applyProtection="1">
      <alignment horizontal="center" wrapText="1"/>
      <protection locked="0"/>
    </xf>
    <xf numFmtId="0" fontId="91" fillId="0" borderId="30" xfId="3" applyFont="1" applyFill="1" applyBorder="1" applyAlignment="1" applyProtection="1">
      <alignment horizontal="center"/>
      <protection locked="0"/>
    </xf>
    <xf numFmtId="164" fontId="91" fillId="0" borderId="30" xfId="3" applyNumberFormat="1" applyFont="1" applyFill="1" applyBorder="1" applyAlignment="1" applyProtection="1">
      <alignment horizontal="center"/>
      <protection locked="0"/>
    </xf>
    <xf numFmtId="164" fontId="90" fillId="0" borderId="38" xfId="3" applyNumberFormat="1" applyFont="1" applyFill="1" applyBorder="1" applyProtection="1">
      <protection locked="0"/>
    </xf>
    <xf numFmtId="0" fontId="90" fillId="0" borderId="38" xfId="3" applyFont="1" applyFill="1" applyBorder="1" applyAlignment="1" applyProtection="1">
      <alignment horizontal="center"/>
      <protection locked="0"/>
    </xf>
    <xf numFmtId="0" fontId="7" fillId="0" borderId="38" xfId="3" applyFont="1" applyBorder="1"/>
    <xf numFmtId="5" fontId="90" fillId="0" borderId="0" xfId="3" applyNumberFormat="1" applyFont="1" applyFill="1" applyBorder="1" applyAlignment="1" applyProtection="1">
      <alignment horizontal="right"/>
      <protection locked="0"/>
    </xf>
    <xf numFmtId="168" fontId="43" fillId="0" borderId="0" xfId="3" applyNumberFormat="1" applyFont="1" applyFill="1" applyAlignment="1" applyProtection="1">
      <alignment horizontal="right"/>
      <protection locked="0"/>
    </xf>
    <xf numFmtId="0" fontId="91" fillId="0" borderId="0" xfId="3" quotePrefix="1" applyNumberFormat="1" applyFont="1" applyFill="1" applyAlignment="1" applyProtection="1">
      <alignment horizontal="right"/>
      <protection locked="0"/>
    </xf>
    <xf numFmtId="0" fontId="89" fillId="0" borderId="30" xfId="0" applyFont="1" applyBorder="1" applyAlignment="1">
      <alignment horizontal="center"/>
    </xf>
    <xf numFmtId="0" fontId="90" fillId="0" borderId="30" xfId="3" applyFont="1" applyFill="1" applyBorder="1" applyAlignment="1" applyProtection="1">
      <alignment horizontal="center" wrapText="1"/>
      <protection locked="0"/>
    </xf>
    <xf numFmtId="0" fontId="7" fillId="0" borderId="30" xfId="3" applyFont="1" applyBorder="1" applyAlignment="1">
      <alignment horizontal="center"/>
    </xf>
    <xf numFmtId="0" fontId="43" fillId="0" borderId="30" xfId="3" applyFont="1" applyFill="1" applyBorder="1" applyAlignment="1" applyProtection="1">
      <alignment horizontal="center"/>
      <protection locked="0"/>
    </xf>
    <xf numFmtId="0" fontId="89" fillId="0" borderId="30" xfId="0" applyFont="1" applyBorder="1" applyAlignment="1">
      <alignment horizontal="center" wrapText="1"/>
    </xf>
    <xf numFmtId="0" fontId="0" fillId="0" borderId="39" xfId="0" applyBorder="1"/>
    <xf numFmtId="164" fontId="0" fillId="0" borderId="40" xfId="1" applyNumberFormat="1" applyFont="1" applyBorder="1"/>
    <xf numFmtId="164" fontId="0" fillId="0" borderId="5" xfId="0" applyNumberFormat="1" applyBorder="1"/>
    <xf numFmtId="0" fontId="38" fillId="0" borderId="0" xfId="3" applyFont="1"/>
    <xf numFmtId="0" fontId="38" fillId="0" borderId="0" xfId="3" applyFont="1" applyFill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/>
    <xf numFmtId="0" fontId="7" fillId="0" borderId="0" xfId="3" applyFont="1" applyBorder="1" applyAlignment="1">
      <alignment horizontal="center"/>
    </xf>
    <xf numFmtId="0" fontId="89" fillId="0" borderId="0" xfId="0" applyFont="1" applyBorder="1" applyAlignment="1">
      <alignment horizontal="center"/>
    </xf>
    <xf numFmtId="0" fontId="43" fillId="0" borderId="0" xfId="3" applyFont="1" applyFill="1" applyBorder="1" applyAlignment="1" applyProtection="1">
      <alignment horizontal="center"/>
      <protection locked="0"/>
    </xf>
    <xf numFmtId="0" fontId="0" fillId="0" borderId="0" xfId="0"/>
    <xf numFmtId="164" fontId="1" fillId="0" borderId="1" xfId="1" applyNumberFormat="1" applyFont="1" applyBorder="1"/>
    <xf numFmtId="10" fontId="0" fillId="0" borderId="1" xfId="2" applyNumberFormat="1" applyFont="1" applyBorder="1"/>
    <xf numFmtId="164" fontId="1" fillId="0" borderId="1" xfId="0" applyNumberFormat="1" applyFont="1" applyBorder="1"/>
    <xf numFmtId="0" fontId="1" fillId="0" borderId="4" xfId="0" applyFont="1" applyBorder="1"/>
    <xf numFmtId="164" fontId="0" fillId="0" borderId="1" xfId="1" applyNumberFormat="1" applyFont="1" applyFill="1" applyBorder="1"/>
    <xf numFmtId="164" fontId="1" fillId="60" borderId="1" xfId="1" applyNumberFormat="1" applyFont="1" applyFill="1" applyBorder="1"/>
    <xf numFmtId="164" fontId="1" fillId="60" borderId="1" xfId="0" applyNumberFormat="1" applyFont="1" applyFill="1" applyBorder="1"/>
    <xf numFmtId="164" fontId="0" fillId="60" borderId="1" xfId="1" applyNumberFormat="1" applyFont="1" applyFill="1" applyBorder="1"/>
    <xf numFmtId="10" fontId="0" fillId="60" borderId="1" xfId="2" applyNumberFormat="1" applyFont="1" applyFill="1" applyBorder="1"/>
    <xf numFmtId="164" fontId="0" fillId="60" borderId="40" xfId="1" applyNumberFormat="1" applyFont="1" applyFill="1" applyBorder="1"/>
    <xf numFmtId="164" fontId="0" fillId="60" borderId="17" xfId="1" applyNumberFormat="1" applyFont="1" applyFill="1" applyBorder="1"/>
    <xf numFmtId="164" fontId="0" fillId="60" borderId="11" xfId="1" applyNumberFormat="1" applyFont="1" applyFill="1" applyBorder="1"/>
    <xf numFmtId="164" fontId="0" fillId="60" borderId="3" xfId="1" applyNumberFormat="1" applyFont="1" applyFill="1" applyBorder="1"/>
    <xf numFmtId="164" fontId="0" fillId="0" borderId="0" xfId="1" applyNumberFormat="1" applyFont="1" applyBorder="1"/>
    <xf numFmtId="0" fontId="100" fillId="0" borderId="0" xfId="0" applyFont="1"/>
    <xf numFmtId="0" fontId="0" fillId="0" borderId="0" xfId="0"/>
    <xf numFmtId="0" fontId="99" fillId="0" borderId="0" xfId="0" applyFont="1"/>
    <xf numFmtId="0" fontId="99" fillId="0" borderId="0" xfId="0" applyFont="1" applyAlignment="1">
      <alignment horizontal="left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43" fontId="0" fillId="0" borderId="9" xfId="1" applyNumberFormat="1" applyFont="1" applyBorder="1"/>
    <xf numFmtId="0" fontId="1" fillId="0" borderId="4" xfId="0" applyFont="1" applyFill="1" applyBorder="1" applyAlignment="1">
      <alignment horizontal="left" indent="2"/>
    </xf>
    <xf numFmtId="0" fontId="3" fillId="2" borderId="42" xfId="0" applyFont="1" applyFill="1" applyBorder="1" applyAlignment="1">
      <alignment horizontal="center"/>
    </xf>
    <xf numFmtId="0" fontId="8" fillId="61" borderId="0" xfId="3" applyFont="1" applyFill="1"/>
    <xf numFmtId="10" fontId="0" fillId="61" borderId="0" xfId="4" quotePrefix="1" applyNumberFormat="1" applyFont="1" applyFill="1" applyAlignment="1">
      <alignment horizontal="center"/>
    </xf>
    <xf numFmtId="164" fontId="0" fillId="0" borderId="6" xfId="1" applyNumberFormat="1" applyFont="1" applyBorder="1"/>
    <xf numFmtId="164" fontId="0" fillId="0" borderId="43" xfId="1" applyNumberFormat="1" applyFont="1" applyFill="1" applyBorder="1"/>
    <xf numFmtId="164" fontId="0" fillId="0" borderId="43" xfId="1" applyNumberFormat="1" applyFont="1" applyBorder="1"/>
    <xf numFmtId="164" fontId="1" fillId="0" borderId="43" xfId="1" applyNumberFormat="1" applyFont="1" applyBorder="1"/>
    <xf numFmtId="164" fontId="0" fillId="0" borderId="44" xfId="1" applyNumberFormat="1" applyFont="1" applyBorder="1"/>
    <xf numFmtId="164" fontId="1" fillId="0" borderId="43" xfId="0" applyNumberFormat="1" applyFont="1" applyBorder="1"/>
    <xf numFmtId="10" fontId="0" fillId="0" borderId="43" xfId="2" applyNumberFormat="1" applyFont="1" applyBorder="1"/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17" xfId="1" applyNumberFormat="1" applyFont="1" applyFill="1" applyBorder="1"/>
    <xf numFmtId="164" fontId="0" fillId="0" borderId="5" xfId="0" applyNumberForma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41" xfId="0" applyNumberFormat="1" applyFill="1" applyBorder="1"/>
    <xf numFmtId="0" fontId="102" fillId="0" borderId="0" xfId="0" applyFont="1"/>
    <xf numFmtId="0" fontId="101" fillId="0" borderId="0" xfId="1865"/>
    <xf numFmtId="0" fontId="101" fillId="0" borderId="0" xfId="1865" applyBorder="1"/>
    <xf numFmtId="173" fontId="0" fillId="0" borderId="0" xfId="1870" applyNumberFormat="1" applyFont="1" applyBorder="1"/>
    <xf numFmtId="0" fontId="101" fillId="0" borderId="0" xfId="1865" applyBorder="1" applyAlignment="1">
      <alignment horizontal="center" vertical="center"/>
    </xf>
    <xf numFmtId="0" fontId="101" fillId="0" borderId="0" xfId="1865" quotePrefix="1" applyBorder="1" applyAlignment="1">
      <alignment horizontal="center" vertical="center"/>
    </xf>
    <xf numFmtId="0" fontId="6" fillId="0" borderId="47" xfId="1865" quotePrefix="1" applyFont="1" applyBorder="1" applyAlignment="1">
      <alignment horizontal="left" vertical="center" wrapText="1"/>
    </xf>
    <xf numFmtId="0" fontId="6" fillId="0" borderId="48" xfId="1865" quotePrefix="1" applyFont="1" applyBorder="1" applyAlignment="1">
      <alignment horizontal="center" vertical="center" wrapText="1"/>
    </xf>
    <xf numFmtId="0" fontId="6" fillId="0" borderId="6" xfId="1865" quotePrefix="1" applyFont="1" applyBorder="1" applyAlignment="1">
      <alignment horizontal="center" vertical="center" wrapText="1"/>
    </xf>
    <xf numFmtId="173" fontId="101" fillId="0" borderId="0" xfId="1865" applyNumberFormat="1"/>
    <xf numFmtId="0" fontId="101" fillId="0" borderId="49" xfId="1865" applyBorder="1"/>
    <xf numFmtId="170" fontId="0" fillId="0" borderId="50" xfId="2" applyNumberFormat="1" applyFont="1" applyBorder="1"/>
    <xf numFmtId="173" fontId="0" fillId="0" borderId="51" xfId="1870" applyNumberFormat="1" applyFont="1" applyBorder="1"/>
    <xf numFmtId="0" fontId="101" fillId="0" borderId="49" xfId="1865" quotePrefix="1" applyBorder="1" applyAlignment="1">
      <alignment horizontal="left"/>
    </xf>
    <xf numFmtId="0" fontId="101" fillId="0" borderId="0" xfId="1865" quotePrefix="1" applyBorder="1" applyAlignment="1">
      <alignment horizontal="left"/>
    </xf>
    <xf numFmtId="43" fontId="101" fillId="0" borderId="0" xfId="1865" applyNumberFormat="1" applyBorder="1"/>
    <xf numFmtId="0" fontId="101" fillId="0" borderId="52" xfId="1865" applyBorder="1"/>
    <xf numFmtId="0" fontId="81" fillId="5" borderId="53" xfId="1865" quotePrefix="1" applyFont="1" applyFill="1" applyBorder="1" applyAlignment="1">
      <alignment horizontal="left" vertical="center" wrapText="1"/>
    </xf>
    <xf numFmtId="170" fontId="0" fillId="5" borderId="54" xfId="2" applyNumberFormat="1" applyFont="1" applyFill="1" applyBorder="1" applyAlignment="1">
      <alignment vertical="center"/>
    </xf>
    <xf numFmtId="173" fontId="0" fillId="5" borderId="55" xfId="1870" applyNumberFormat="1" applyFont="1" applyFill="1" applyBorder="1" applyAlignment="1">
      <alignment vertical="center"/>
    </xf>
    <xf numFmtId="0" fontId="101" fillId="0" borderId="8" xfId="1865" quotePrefix="1" applyBorder="1" applyAlignment="1">
      <alignment horizontal="left"/>
    </xf>
    <xf numFmtId="0" fontId="101" fillId="0" borderId="56" xfId="1865" applyBorder="1"/>
    <xf numFmtId="0" fontId="81" fillId="0" borderId="53" xfId="1865" quotePrefix="1" applyFont="1" applyFill="1" applyBorder="1" applyAlignment="1">
      <alignment horizontal="left" vertical="center" wrapText="1"/>
    </xf>
    <xf numFmtId="170" fontId="0" fillId="0" borderId="54" xfId="2" applyNumberFormat="1" applyFont="1" applyFill="1" applyBorder="1" applyAlignment="1">
      <alignment vertical="center"/>
    </xf>
    <xf numFmtId="173" fontId="0" fillId="0" borderId="55" xfId="1870" applyNumberFormat="1" applyFont="1" applyFill="1" applyBorder="1" applyAlignment="1">
      <alignment vertical="center"/>
    </xf>
    <xf numFmtId="164" fontId="0" fillId="0" borderId="0" xfId="1403" applyNumberFormat="1" applyFont="1"/>
    <xf numFmtId="0" fontId="81" fillId="0" borderId="57" xfId="1865" quotePrefix="1" applyFont="1" applyBorder="1" applyAlignment="1">
      <alignment horizontal="center" vertical="center" wrapText="1"/>
    </xf>
    <xf numFmtId="170" fontId="0" fillId="0" borderId="58" xfId="2" applyNumberFormat="1" applyFont="1" applyBorder="1" applyAlignment="1">
      <alignment vertical="center"/>
    </xf>
    <xf numFmtId="173" fontId="0" fillId="0" borderId="59" xfId="1870" applyNumberFormat="1" applyFont="1" applyBorder="1" applyAlignment="1">
      <alignment vertical="center"/>
    </xf>
    <xf numFmtId="0" fontId="101" fillId="0" borderId="0" xfId="1865" quotePrefix="1" applyAlignment="1">
      <alignment horizontal="left"/>
    </xf>
    <xf numFmtId="0" fontId="6" fillId="0" borderId="0" xfId="1865" quotePrefix="1" applyFont="1" applyAlignment="1">
      <alignment horizontal="center"/>
    </xf>
    <xf numFmtId="0" fontId="6" fillId="3" borderId="0" xfId="3" applyFont="1" applyFill="1" applyAlignment="1">
      <alignment wrapText="1"/>
    </xf>
  </cellXfs>
  <cellStyles count="1871">
    <cellStyle name="20% - Accent1 2" xfId="8"/>
    <cellStyle name="20% - Accent1 2 2" xfId="9"/>
    <cellStyle name="20% - Accent1 2 3" xfId="10"/>
    <cellStyle name="20% - Accent1 2 4" xfId="11"/>
    <cellStyle name="20% - Accent1 2 5" xfId="12"/>
    <cellStyle name="20% - Accent2 2" xfId="13"/>
    <cellStyle name="20% - Accent2 2 2" xfId="14"/>
    <cellStyle name="20% - Accent2 2 3" xfId="15"/>
    <cellStyle name="20% - Accent2 2 4" xfId="16"/>
    <cellStyle name="20% - Accent2 2 5" xfId="17"/>
    <cellStyle name="20% - Accent3 2" xfId="18"/>
    <cellStyle name="20% - Accent3 2 2" xfId="19"/>
    <cellStyle name="20% - Accent3 2 3" xfId="20"/>
    <cellStyle name="20% - Accent3 2 4" xfId="21"/>
    <cellStyle name="20% - Accent3 2 5" xfId="22"/>
    <cellStyle name="20% - Accent4 2" xfId="23"/>
    <cellStyle name="20% - Accent4 2 2" xfId="24"/>
    <cellStyle name="20% - Accent4 2 3" xfId="25"/>
    <cellStyle name="20% - Accent4 2 4" xfId="26"/>
    <cellStyle name="20% - Accent4 2 5" xfId="27"/>
    <cellStyle name="20% - Accent5 2" xfId="28"/>
    <cellStyle name="20% - Accent5 2 2" xfId="29"/>
    <cellStyle name="20% - Accent5 2 3" xfId="30"/>
    <cellStyle name="20% - Accent5 2 4" xfId="31"/>
    <cellStyle name="20% - Accent5 2 5" xfId="32"/>
    <cellStyle name="20% - Accent6 2" xfId="33"/>
    <cellStyle name="20% - Accent6 2 2" xfId="34"/>
    <cellStyle name="20% - Accent6 2 3" xfId="35"/>
    <cellStyle name="20% - Accent6 2 4" xfId="36"/>
    <cellStyle name="20% - Accent6 2 5" xfId="37"/>
    <cellStyle name="40% - Accent1 2" xfId="38"/>
    <cellStyle name="40% - Accent1 2 2" xfId="39"/>
    <cellStyle name="40% - Accent1 2 3" xfId="40"/>
    <cellStyle name="40% - Accent1 2 4" xfId="41"/>
    <cellStyle name="40% - Accent1 2 5" xfId="42"/>
    <cellStyle name="40% - Accent2 2" xfId="43"/>
    <cellStyle name="40% - Accent2 2 2" xfId="44"/>
    <cellStyle name="40% - Accent2 2 3" xfId="45"/>
    <cellStyle name="40% - Accent2 2 4" xfId="46"/>
    <cellStyle name="40% - Accent2 2 5" xfId="47"/>
    <cellStyle name="40% - Accent3 2" xfId="48"/>
    <cellStyle name="40% - Accent3 2 2" xfId="49"/>
    <cellStyle name="40% - Accent3 2 3" xfId="50"/>
    <cellStyle name="40% - Accent3 2 4" xfId="51"/>
    <cellStyle name="40% - Accent3 2 5" xfId="52"/>
    <cellStyle name="40% - Accent4 2" xfId="53"/>
    <cellStyle name="40% - Accent4 2 2" xfId="54"/>
    <cellStyle name="40% - Accent4 2 3" xfId="55"/>
    <cellStyle name="40% - Accent4 2 4" xfId="56"/>
    <cellStyle name="40% - Accent4 2 5" xfId="57"/>
    <cellStyle name="40% - Accent5 2" xfId="58"/>
    <cellStyle name="40% - Accent5 2 2" xfId="59"/>
    <cellStyle name="40% - Accent5 2 3" xfId="60"/>
    <cellStyle name="40% - Accent5 2 4" xfId="61"/>
    <cellStyle name="40% - Accent5 2 5" xfId="62"/>
    <cellStyle name="40% - Accent6 2" xfId="63"/>
    <cellStyle name="40% - Accent6 2 2" xfId="64"/>
    <cellStyle name="40% - Accent6 2 3" xfId="65"/>
    <cellStyle name="40% - Accent6 2 4" xfId="66"/>
    <cellStyle name="40% - Accent6 2 5" xfId="67"/>
    <cellStyle name="60% - Accent1 2" xfId="68"/>
    <cellStyle name="60% - Accent1 2 2" xfId="69"/>
    <cellStyle name="60% - Accent1 2 3" xfId="70"/>
    <cellStyle name="60% - Accent1 2 4" xfId="71"/>
    <cellStyle name="60% - Accent1 2 5" xfId="72"/>
    <cellStyle name="60% - Accent2 2" xfId="73"/>
    <cellStyle name="60% - Accent2 2 2" xfId="74"/>
    <cellStyle name="60% - Accent2 2 3" xfId="75"/>
    <cellStyle name="60% - Accent2 2 4" xfId="76"/>
    <cellStyle name="60% - Accent2 2 5" xfId="77"/>
    <cellStyle name="60% - Accent3 2" xfId="78"/>
    <cellStyle name="60% - Accent3 2 2" xfId="79"/>
    <cellStyle name="60% - Accent3 2 3" xfId="80"/>
    <cellStyle name="60% - Accent3 2 4" xfId="81"/>
    <cellStyle name="60% - Accent3 2 5" xfId="82"/>
    <cellStyle name="60% - Accent4 2" xfId="83"/>
    <cellStyle name="60% - Accent4 2 2" xfId="84"/>
    <cellStyle name="60% - Accent4 2 3" xfId="85"/>
    <cellStyle name="60% - Accent4 2 4" xfId="86"/>
    <cellStyle name="60% - Accent4 2 5" xfId="87"/>
    <cellStyle name="60% - Accent5 2" xfId="88"/>
    <cellStyle name="60% - Accent5 2 2" xfId="89"/>
    <cellStyle name="60% - Accent5 2 3" xfId="90"/>
    <cellStyle name="60% - Accent5 2 4" xfId="91"/>
    <cellStyle name="60% - Accent5 2 5" xfId="92"/>
    <cellStyle name="60% - Accent6 2" xfId="93"/>
    <cellStyle name="60% - Accent6 2 2" xfId="94"/>
    <cellStyle name="60% - Accent6 2 3" xfId="95"/>
    <cellStyle name="60% - Accent6 2 4" xfId="96"/>
    <cellStyle name="60% - Accent6 2 5" xfId="97"/>
    <cellStyle name="Accent1 2" xfId="98"/>
    <cellStyle name="Accent1 2 2" xfId="99"/>
    <cellStyle name="Accent1 2 3" xfId="100"/>
    <cellStyle name="Accent1 2 4" xfId="101"/>
    <cellStyle name="Accent1 2 5" xfId="102"/>
    <cellStyle name="Accent2 2" xfId="103"/>
    <cellStyle name="Accent2 2 2" xfId="104"/>
    <cellStyle name="Accent2 2 3" xfId="105"/>
    <cellStyle name="Accent2 2 4" xfId="106"/>
    <cellStyle name="Accent2 2 5" xfId="107"/>
    <cellStyle name="Accent3 2" xfId="108"/>
    <cellStyle name="Accent3 2 2" xfId="109"/>
    <cellStyle name="Accent3 2 3" xfId="110"/>
    <cellStyle name="Accent3 2 4" xfId="111"/>
    <cellStyle name="Accent3 2 5" xfId="112"/>
    <cellStyle name="Accent4 2" xfId="113"/>
    <cellStyle name="Accent4 2 2" xfId="114"/>
    <cellStyle name="Accent4 2 3" xfId="115"/>
    <cellStyle name="Accent4 2 4" xfId="116"/>
    <cellStyle name="Accent4 2 5" xfId="117"/>
    <cellStyle name="Accent5 2" xfId="118"/>
    <cellStyle name="Accent5 2 2" xfId="119"/>
    <cellStyle name="Accent5 2 3" xfId="120"/>
    <cellStyle name="Accent5 2 4" xfId="121"/>
    <cellStyle name="Accent5 2 5" xfId="122"/>
    <cellStyle name="Accent6 2" xfId="123"/>
    <cellStyle name="Accent6 2 2" xfId="124"/>
    <cellStyle name="Accent6 2 3" xfId="125"/>
    <cellStyle name="Accent6 2 4" xfId="126"/>
    <cellStyle name="Accent6 2 5" xfId="127"/>
    <cellStyle name="Bad 2" xfId="128"/>
    <cellStyle name="Bad 2 2" xfId="129"/>
    <cellStyle name="Bad 2 3" xfId="130"/>
    <cellStyle name="Bad 2 4" xfId="131"/>
    <cellStyle name="Bad 2 5" xfId="132"/>
    <cellStyle name="C00A" xfId="133"/>
    <cellStyle name="C00B" xfId="134"/>
    <cellStyle name="C00L" xfId="135"/>
    <cellStyle name="C01A" xfId="136"/>
    <cellStyle name="C01B" xfId="137"/>
    <cellStyle name="C01B 2" xfId="138"/>
    <cellStyle name="C01B 2 2" xfId="1273"/>
    <cellStyle name="C01B 3" xfId="1272"/>
    <cellStyle name="C01H" xfId="139"/>
    <cellStyle name="C01L" xfId="140"/>
    <cellStyle name="C02A" xfId="141"/>
    <cellStyle name="C02B" xfId="142"/>
    <cellStyle name="C02B 2" xfId="143"/>
    <cellStyle name="C02B 2 2" xfId="1275"/>
    <cellStyle name="C02B 3" xfId="1274"/>
    <cellStyle name="C02H" xfId="144"/>
    <cellStyle name="C02L" xfId="145"/>
    <cellStyle name="C03A" xfId="146"/>
    <cellStyle name="C03B" xfId="147"/>
    <cellStyle name="C03H" xfId="148"/>
    <cellStyle name="C03L" xfId="149"/>
    <cellStyle name="C04A" xfId="150"/>
    <cellStyle name="C04A 2" xfId="151"/>
    <cellStyle name="C04A 2 2" xfId="1277"/>
    <cellStyle name="C04A 3" xfId="1276"/>
    <cellStyle name="C04B" xfId="152"/>
    <cellStyle name="C04H" xfId="153"/>
    <cellStyle name="C04L" xfId="154"/>
    <cellStyle name="C05A" xfId="155"/>
    <cellStyle name="C05B" xfId="156"/>
    <cellStyle name="C05H" xfId="157"/>
    <cellStyle name="C05L" xfId="158"/>
    <cellStyle name="C05L 2" xfId="159"/>
    <cellStyle name="C05L 2 2" xfId="1279"/>
    <cellStyle name="C05L 3" xfId="1278"/>
    <cellStyle name="C06A" xfId="160"/>
    <cellStyle name="C06B" xfId="161"/>
    <cellStyle name="C06H" xfId="162"/>
    <cellStyle name="C06L" xfId="163"/>
    <cellStyle name="C07A" xfId="164"/>
    <cellStyle name="C07B" xfId="165"/>
    <cellStyle name="C07H" xfId="166"/>
    <cellStyle name="C07L" xfId="167"/>
    <cellStyle name="Calculation 2" xfId="168"/>
    <cellStyle name="Calculation 2 2" xfId="169"/>
    <cellStyle name="Calculation 2 3" xfId="170"/>
    <cellStyle name="Calculation 2 4" xfId="171"/>
    <cellStyle name="Calculation 2 5" xfId="172"/>
    <cellStyle name="Check Cell 2" xfId="173"/>
    <cellStyle name="Check Cell 2 2" xfId="174"/>
    <cellStyle name="Check Cell 2 3" xfId="175"/>
    <cellStyle name="Check Cell 2 4" xfId="176"/>
    <cellStyle name="Check Cell 2 5" xfId="177"/>
    <cellStyle name="Comma" xfId="1" builtinId="3"/>
    <cellStyle name="Comma [0] 2" xfId="178"/>
    <cellStyle name="Comma [0] 2 2" xfId="179"/>
    <cellStyle name="Comma [0] 2 2 2" xfId="1282"/>
    <cellStyle name="Comma [0] 2 3" xfId="1281"/>
    <cellStyle name="Comma 10" xfId="180"/>
    <cellStyle name="Comma 100" xfId="5"/>
    <cellStyle name="Comma 100 2" xfId="1283"/>
    <cellStyle name="Comma 101" xfId="181"/>
    <cellStyle name="Comma 101 2" xfId="182"/>
    <cellStyle name="Comma 101 2 2" xfId="1285"/>
    <cellStyle name="Comma 101 3" xfId="1284"/>
    <cellStyle name="Comma 102" xfId="183"/>
    <cellStyle name="Comma 102 2" xfId="184"/>
    <cellStyle name="Comma 102 2 2" xfId="1287"/>
    <cellStyle name="Comma 102 3" xfId="1286"/>
    <cellStyle name="Comma 103" xfId="185"/>
    <cellStyle name="Comma 103 2" xfId="186"/>
    <cellStyle name="Comma 103 2 2" xfId="1289"/>
    <cellStyle name="Comma 103 3" xfId="1288"/>
    <cellStyle name="Comma 104" xfId="187"/>
    <cellStyle name="Comma 104 2" xfId="188"/>
    <cellStyle name="Comma 104 2 2" xfId="1291"/>
    <cellStyle name="Comma 104 3" xfId="1290"/>
    <cellStyle name="Comma 105" xfId="189"/>
    <cellStyle name="Comma 105 2" xfId="190"/>
    <cellStyle name="Comma 105 2 2" xfId="1293"/>
    <cellStyle name="Comma 105 3" xfId="1292"/>
    <cellStyle name="Comma 106" xfId="191"/>
    <cellStyle name="Comma 106 2" xfId="192"/>
    <cellStyle name="Comma 106 2 2" xfId="1295"/>
    <cellStyle name="Comma 106 3" xfId="1294"/>
    <cellStyle name="Comma 107" xfId="193"/>
    <cellStyle name="Comma 107 2" xfId="194"/>
    <cellStyle name="Comma 107 2 2" xfId="1297"/>
    <cellStyle name="Comma 107 3" xfId="1296"/>
    <cellStyle name="Comma 108" xfId="195"/>
    <cellStyle name="Comma 108 2" xfId="196"/>
    <cellStyle name="Comma 108 2 2" xfId="1299"/>
    <cellStyle name="Comma 108 3" xfId="1298"/>
    <cellStyle name="Comma 109" xfId="197"/>
    <cellStyle name="Comma 109 2" xfId="1300"/>
    <cellStyle name="Comma 11" xfId="198"/>
    <cellStyle name="Comma 11 2" xfId="1301"/>
    <cellStyle name="Comma 110" xfId="199"/>
    <cellStyle name="Comma 110 2" xfId="1302"/>
    <cellStyle name="Comma 111" xfId="200"/>
    <cellStyle name="Comma 111 2" xfId="1303"/>
    <cellStyle name="Comma 112" xfId="201"/>
    <cellStyle name="Comma 112 2" xfId="202"/>
    <cellStyle name="Comma 112 2 2" xfId="1305"/>
    <cellStyle name="Comma 112 3" xfId="1304"/>
    <cellStyle name="Comma 113" xfId="203"/>
    <cellStyle name="Comma 113 2" xfId="204"/>
    <cellStyle name="Comma 113 2 2" xfId="1307"/>
    <cellStyle name="Comma 113 3" xfId="1306"/>
    <cellStyle name="Comma 114" xfId="205"/>
    <cellStyle name="Comma 114 2" xfId="206"/>
    <cellStyle name="Comma 114 2 2" xfId="1309"/>
    <cellStyle name="Comma 114 3" xfId="1308"/>
    <cellStyle name="Comma 115" xfId="207"/>
    <cellStyle name="Comma 115 2" xfId="208"/>
    <cellStyle name="Comma 115 2 2" xfId="1311"/>
    <cellStyle name="Comma 115 3" xfId="1310"/>
    <cellStyle name="Comma 116" xfId="209"/>
    <cellStyle name="Comma 116 2" xfId="210"/>
    <cellStyle name="Comma 116 2 2" xfId="1313"/>
    <cellStyle name="Comma 116 3" xfId="1312"/>
    <cellStyle name="Comma 117" xfId="211"/>
    <cellStyle name="Comma 117 2" xfId="212"/>
    <cellStyle name="Comma 117 2 2" xfId="1315"/>
    <cellStyle name="Comma 117 3" xfId="1314"/>
    <cellStyle name="Comma 118" xfId="213"/>
    <cellStyle name="Comma 118 2" xfId="214"/>
    <cellStyle name="Comma 118 2 2" xfId="1317"/>
    <cellStyle name="Comma 118 3" xfId="1316"/>
    <cellStyle name="Comma 119" xfId="215"/>
    <cellStyle name="Comma 119 2" xfId="216"/>
    <cellStyle name="Comma 119 2 2" xfId="1319"/>
    <cellStyle name="Comma 119 3" xfId="1318"/>
    <cellStyle name="Comma 12" xfId="217"/>
    <cellStyle name="Comma 12 2" xfId="218"/>
    <cellStyle name="Comma 12 2 2" xfId="219"/>
    <cellStyle name="Comma 12 2 3" xfId="220"/>
    <cellStyle name="Comma 12 2 4" xfId="221"/>
    <cellStyle name="Comma 12 3" xfId="1320"/>
    <cellStyle name="Comma 120" xfId="222"/>
    <cellStyle name="Comma 120 2" xfId="223"/>
    <cellStyle name="Comma 120 2 2" xfId="1322"/>
    <cellStyle name="Comma 120 3" xfId="1321"/>
    <cellStyle name="Comma 121" xfId="224"/>
    <cellStyle name="Comma 121 2" xfId="225"/>
    <cellStyle name="Comma 121 2 2" xfId="1324"/>
    <cellStyle name="Comma 121 3" xfId="1323"/>
    <cellStyle name="Comma 122" xfId="226"/>
    <cellStyle name="Comma 122 2" xfId="227"/>
    <cellStyle name="Comma 122 2 2" xfId="1326"/>
    <cellStyle name="Comma 122 3" xfId="1325"/>
    <cellStyle name="Comma 123" xfId="228"/>
    <cellStyle name="Comma 123 2" xfId="229"/>
    <cellStyle name="Comma 123 2 2" xfId="1328"/>
    <cellStyle name="Comma 123 3" xfId="1327"/>
    <cellStyle name="Comma 124" xfId="230"/>
    <cellStyle name="Comma 124 2" xfId="231"/>
    <cellStyle name="Comma 124 2 2" xfId="1330"/>
    <cellStyle name="Comma 124 3" xfId="1329"/>
    <cellStyle name="Comma 125" xfId="232"/>
    <cellStyle name="Comma 125 2" xfId="233"/>
    <cellStyle name="Comma 125 2 2" xfId="1332"/>
    <cellStyle name="Comma 125 3" xfId="1331"/>
    <cellStyle name="Comma 126" xfId="234"/>
    <cellStyle name="Comma 126 2" xfId="235"/>
    <cellStyle name="Comma 126 2 2" xfId="1334"/>
    <cellStyle name="Comma 126 3" xfId="1333"/>
    <cellStyle name="Comma 127" xfId="236"/>
    <cellStyle name="Comma 127 2" xfId="237"/>
    <cellStyle name="Comma 127 2 2" xfId="1336"/>
    <cellStyle name="Comma 127 3" xfId="1335"/>
    <cellStyle name="Comma 128" xfId="238"/>
    <cellStyle name="Comma 128 2" xfId="239"/>
    <cellStyle name="Comma 128 2 2" xfId="1338"/>
    <cellStyle name="Comma 128 3" xfId="1337"/>
    <cellStyle name="Comma 129" xfId="240"/>
    <cellStyle name="Comma 129 2" xfId="241"/>
    <cellStyle name="Comma 129 2 2" xfId="1340"/>
    <cellStyle name="Comma 129 3" xfId="1339"/>
    <cellStyle name="Comma 13" xfId="242"/>
    <cellStyle name="Comma 13 2" xfId="1341"/>
    <cellStyle name="Comma 130" xfId="243"/>
    <cellStyle name="Comma 130 2" xfId="244"/>
    <cellStyle name="Comma 130 2 2" xfId="1343"/>
    <cellStyle name="Comma 130 3" xfId="1342"/>
    <cellStyle name="Comma 131" xfId="245"/>
    <cellStyle name="Comma 131 2" xfId="1344"/>
    <cellStyle name="Comma 132" xfId="246"/>
    <cellStyle name="Comma 132 2" xfId="1345"/>
    <cellStyle name="Comma 133" xfId="247"/>
    <cellStyle name="Comma 133 2" xfId="1346"/>
    <cellStyle name="Comma 134" xfId="248"/>
    <cellStyle name="Comma 134 2" xfId="1347"/>
    <cellStyle name="Comma 135" xfId="249"/>
    <cellStyle name="Comma 135 2" xfId="1348"/>
    <cellStyle name="Comma 136" xfId="1121"/>
    <cellStyle name="Comma 136 2" xfId="1349"/>
    <cellStyle name="Comma 137" xfId="1136"/>
    <cellStyle name="Comma 138" xfId="1137"/>
    <cellStyle name="Comma 139" xfId="1138"/>
    <cellStyle name="Comma 14" xfId="250"/>
    <cellStyle name="Comma 14 2" xfId="1350"/>
    <cellStyle name="Comma 140" xfId="1139"/>
    <cellStyle name="Comma 141" xfId="1140"/>
    <cellStyle name="Comma 142" xfId="1141"/>
    <cellStyle name="Comma 143" xfId="1142"/>
    <cellStyle name="Comma 144" xfId="1132"/>
    <cellStyle name="Comma 145" xfId="1133"/>
    <cellStyle name="Comma 146" xfId="1351"/>
    <cellStyle name="Comma 147" xfId="1352"/>
    <cellStyle name="Comma 148" xfId="1353"/>
    <cellStyle name="Comma 149" xfId="1354"/>
    <cellStyle name="Comma 15" xfId="251"/>
    <cellStyle name="Comma 15 2" xfId="1355"/>
    <cellStyle name="Comma 150" xfId="1356"/>
    <cellStyle name="Comma 151" xfId="1280"/>
    <cellStyle name="Comma 152" xfId="1727"/>
    <cellStyle name="Comma 153" xfId="1862"/>
    <cellStyle name="Comma 154" xfId="1728"/>
    <cellStyle name="Comma 155" xfId="1861"/>
    <cellStyle name="Comma 156" xfId="1866"/>
    <cellStyle name="Comma 16" xfId="252"/>
    <cellStyle name="Comma 16 2" xfId="1357"/>
    <cellStyle name="Comma 17" xfId="253"/>
    <cellStyle name="Comma 17 2" xfId="1358"/>
    <cellStyle name="Comma 18" xfId="254"/>
    <cellStyle name="Comma 18 2" xfId="1359"/>
    <cellStyle name="Comma 19" xfId="255"/>
    <cellStyle name="Comma 19 2" xfId="1360"/>
    <cellStyle name="Comma 2" xfId="6"/>
    <cellStyle name="Comma 2 2" xfId="256"/>
    <cellStyle name="Comma 2 2 2" xfId="257"/>
    <cellStyle name="Comma 2 2 2 2" xfId="1362"/>
    <cellStyle name="Comma 2 2 3" xfId="1361"/>
    <cellStyle name="Comma 2 3" xfId="258"/>
    <cellStyle name="Comma 2 3 2" xfId="259"/>
    <cellStyle name="Comma 2 3 2 2" xfId="1364"/>
    <cellStyle name="Comma 2 3 3" xfId="260"/>
    <cellStyle name="Comma 2 3 3 2" xfId="1365"/>
    <cellStyle name="Comma 2 3 4" xfId="261"/>
    <cellStyle name="Comma 2 3 5" xfId="1363"/>
    <cellStyle name="Comma 2 4" xfId="262"/>
    <cellStyle name="Comma 2 4 2" xfId="1366"/>
    <cellStyle name="Comma 2 5" xfId="1135"/>
    <cellStyle name="Comma 20" xfId="263"/>
    <cellStyle name="Comma 20 2" xfId="1367"/>
    <cellStyle name="Comma 21" xfId="264"/>
    <cellStyle name="Comma 21 2" xfId="1368"/>
    <cellStyle name="Comma 22" xfId="265"/>
    <cellStyle name="Comma 22 2" xfId="1369"/>
    <cellStyle name="Comma 23" xfId="266"/>
    <cellStyle name="Comma 23 2" xfId="1370"/>
    <cellStyle name="Comma 24" xfId="267"/>
    <cellStyle name="Comma 24 2" xfId="1371"/>
    <cellStyle name="Comma 25" xfId="268"/>
    <cellStyle name="Comma 25 2" xfId="269"/>
    <cellStyle name="Comma 26" xfId="270"/>
    <cellStyle name="Comma 26 2" xfId="271"/>
    <cellStyle name="Comma 27" xfId="272"/>
    <cellStyle name="Comma 27 2" xfId="273"/>
    <cellStyle name="Comma 28" xfId="274"/>
    <cellStyle name="Comma 28 2" xfId="275"/>
    <cellStyle name="Comma 29" xfId="276"/>
    <cellStyle name="Comma 29 2" xfId="277"/>
    <cellStyle name="Comma 3" xfId="278"/>
    <cellStyle name="Comma 3 10" xfId="279"/>
    <cellStyle name="Comma 3 10 2" xfId="280"/>
    <cellStyle name="Comma 3 10 2 2" xfId="1373"/>
    <cellStyle name="Comma 3 10 3" xfId="281"/>
    <cellStyle name="Comma 3 10 3 2" xfId="1374"/>
    <cellStyle name="Comma 3 10 4" xfId="1372"/>
    <cellStyle name="Comma 3 11" xfId="282"/>
    <cellStyle name="Comma 3 11 2" xfId="283"/>
    <cellStyle name="Comma 3 11 2 2" xfId="1376"/>
    <cellStyle name="Comma 3 11 3" xfId="1375"/>
    <cellStyle name="Comma 3 12" xfId="284"/>
    <cellStyle name="Comma 3 12 2" xfId="285"/>
    <cellStyle name="Comma 3 12 2 2" xfId="1378"/>
    <cellStyle name="Comma 3 12 3" xfId="1377"/>
    <cellStyle name="Comma 3 13" xfId="286"/>
    <cellStyle name="Comma 3 13 2" xfId="287"/>
    <cellStyle name="Comma 3 13 2 2" xfId="1380"/>
    <cellStyle name="Comma 3 13 3" xfId="1379"/>
    <cellStyle name="Comma 3 14" xfId="288"/>
    <cellStyle name="Comma 3 14 2" xfId="1381"/>
    <cellStyle name="Comma 3 15" xfId="1128"/>
    <cellStyle name="Comma 3 2" xfId="289"/>
    <cellStyle name="Comma 3 2 2" xfId="290"/>
    <cellStyle name="Comma 3 2 2 2" xfId="1383"/>
    <cellStyle name="Comma 3 2 3" xfId="1382"/>
    <cellStyle name="Comma 3 3" xfId="291"/>
    <cellStyle name="Comma 3 3 2" xfId="292"/>
    <cellStyle name="Comma 3 3 2 2" xfId="293"/>
    <cellStyle name="Comma 3 3 2 2 2" xfId="1386"/>
    <cellStyle name="Comma 3 3 2 3" xfId="294"/>
    <cellStyle name="Comma 3 3 2 3 2" xfId="1387"/>
    <cellStyle name="Comma 3 3 2 4" xfId="1385"/>
    <cellStyle name="Comma 3 3 3" xfId="295"/>
    <cellStyle name="Comma 3 3 3 2" xfId="296"/>
    <cellStyle name="Comma 3 3 3 2 2" xfId="297"/>
    <cellStyle name="Comma 3 3 3 2 2 2" xfId="1390"/>
    <cellStyle name="Comma 3 3 3 2 3" xfId="298"/>
    <cellStyle name="Comma 3 3 3 2 3 2" xfId="1391"/>
    <cellStyle name="Comma 3 3 3 2 4" xfId="299"/>
    <cellStyle name="Comma 3 3 3 2 4 2" xfId="1392"/>
    <cellStyle name="Comma 3 3 3 2 5" xfId="300"/>
    <cellStyle name="Comma 3 3 3 2 5 2" xfId="1393"/>
    <cellStyle name="Comma 3 3 3 2 6" xfId="1389"/>
    <cellStyle name="Comma 3 3 3 3" xfId="301"/>
    <cellStyle name="Comma 3 3 3 3 2" xfId="1394"/>
    <cellStyle name="Comma 3 3 3 4" xfId="1388"/>
    <cellStyle name="Comma 3 3 4" xfId="302"/>
    <cellStyle name="Comma 3 3 4 2" xfId="1395"/>
    <cellStyle name="Comma 3 3 5" xfId="303"/>
    <cellStyle name="Comma 3 3 5 2" xfId="304"/>
    <cellStyle name="Comma 3 3 5 2 2" xfId="1397"/>
    <cellStyle name="Comma 3 3 5 3" xfId="305"/>
    <cellStyle name="Comma 3 3 5 3 2" xfId="1398"/>
    <cellStyle name="Comma 3 3 5 4" xfId="306"/>
    <cellStyle name="Comma 3 3 5 4 2" xfId="1399"/>
    <cellStyle name="Comma 3 3 5 5" xfId="307"/>
    <cellStyle name="Comma 3 3 5 5 2" xfId="1400"/>
    <cellStyle name="Comma 3 3 5 6" xfId="1396"/>
    <cellStyle name="Comma 3 3 6" xfId="308"/>
    <cellStyle name="Comma 3 3 6 2" xfId="1401"/>
    <cellStyle name="Comma 3 3 7" xfId="1384"/>
    <cellStyle name="Comma 3 4" xfId="309"/>
    <cellStyle name="Comma 3 4 2" xfId="310"/>
    <cellStyle name="Comma 3 4 2 2" xfId="1403"/>
    <cellStyle name="Comma 3 4 3" xfId="311"/>
    <cellStyle name="Comma 3 4 3 2" xfId="1404"/>
    <cellStyle name="Comma 3 4 4" xfId="312"/>
    <cellStyle name="Comma 3 4 4 2" xfId="313"/>
    <cellStyle name="Comma 3 4 4 2 2" xfId="1406"/>
    <cellStyle name="Comma 3 4 4 3" xfId="314"/>
    <cellStyle name="Comma 3 4 4 3 2" xfId="1407"/>
    <cellStyle name="Comma 3 4 4 4" xfId="315"/>
    <cellStyle name="Comma 3 4 4 4 2" xfId="1408"/>
    <cellStyle name="Comma 3 4 4 5" xfId="316"/>
    <cellStyle name="Comma 3 4 4 5 2" xfId="1409"/>
    <cellStyle name="Comma 3 4 4 6" xfId="1405"/>
    <cellStyle name="Comma 3 4 5" xfId="317"/>
    <cellStyle name="Comma 3 4 5 2" xfId="1410"/>
    <cellStyle name="Comma 3 4 6" xfId="1402"/>
    <cellStyle name="Comma 3 4 7" xfId="1869"/>
    <cellStyle name="Comma 3 5" xfId="318"/>
    <cellStyle name="Comma 3 5 2" xfId="319"/>
    <cellStyle name="Comma 3 5 2 2" xfId="1412"/>
    <cellStyle name="Comma 3 5 3" xfId="320"/>
    <cellStyle name="Comma 3 5 3 2" xfId="321"/>
    <cellStyle name="Comma 3 5 3 2 2" xfId="1414"/>
    <cellStyle name="Comma 3 5 3 3" xfId="322"/>
    <cellStyle name="Comma 3 5 3 3 2" xfId="1415"/>
    <cellStyle name="Comma 3 5 3 4" xfId="1413"/>
    <cellStyle name="Comma 3 5 4" xfId="1411"/>
    <cellStyle name="Comma 3 6" xfId="323"/>
    <cellStyle name="Comma 3 6 2" xfId="324"/>
    <cellStyle name="Comma 3 6 2 2" xfId="1416"/>
    <cellStyle name="Comma 3 6 3" xfId="1143"/>
    <cellStyle name="Comma 3 6 4" xfId="1144"/>
    <cellStyle name="Comma 3 7" xfId="325"/>
    <cellStyle name="Comma 3 7 2" xfId="326"/>
    <cellStyle name="Comma 3 7 2 2" xfId="1417"/>
    <cellStyle name="Comma 3 7 3" xfId="1145"/>
    <cellStyle name="Comma 3 7 4" xfId="1146"/>
    <cellStyle name="Comma 3 8" xfId="327"/>
    <cellStyle name="Comma 3 8 2" xfId="1147"/>
    <cellStyle name="Comma 3 8 3" xfId="1148"/>
    <cellStyle name="Comma 3 8 4" xfId="1149"/>
    <cellStyle name="Comma 3 9" xfId="328"/>
    <cellStyle name="Comma 3 9 2" xfId="1150"/>
    <cellStyle name="Comma 3 9 3" xfId="1151"/>
    <cellStyle name="Comma 3 9 4" xfId="1152"/>
    <cellStyle name="Comma 30" xfId="329"/>
    <cellStyle name="Comma 31" xfId="330"/>
    <cellStyle name="Comma 32" xfId="331"/>
    <cellStyle name="Comma 33" xfId="332"/>
    <cellStyle name="Comma 34" xfId="333"/>
    <cellStyle name="Comma 35" xfId="334"/>
    <cellStyle name="Comma 36" xfId="335"/>
    <cellStyle name="Comma 37" xfId="336"/>
    <cellStyle name="Comma 38" xfId="337"/>
    <cellStyle name="Comma 39" xfId="338"/>
    <cellStyle name="Comma 4" xfId="339"/>
    <cellStyle name="Comma 4 2" xfId="340"/>
    <cellStyle name="Comma 4 2 2" xfId="341"/>
    <cellStyle name="Comma 4 2 2 2" xfId="342"/>
    <cellStyle name="Comma 4 2 2 2 2" xfId="1420"/>
    <cellStyle name="Comma 4 2 2 3" xfId="343"/>
    <cellStyle name="Comma 4 2 2 3 2" xfId="1421"/>
    <cellStyle name="Comma 4 2 2 4" xfId="344"/>
    <cellStyle name="Comma 4 2 2 4 2" xfId="1422"/>
    <cellStyle name="Comma 4 2 2 5" xfId="345"/>
    <cellStyle name="Comma 4 2 2 5 2" xfId="1423"/>
    <cellStyle name="Comma 4 2 2 6" xfId="1419"/>
    <cellStyle name="Comma 4 2 3" xfId="346"/>
    <cellStyle name="Comma 4 2 3 2" xfId="347"/>
    <cellStyle name="Comma 4 2 3 2 2" xfId="348"/>
    <cellStyle name="Comma 4 2 3 3" xfId="349"/>
    <cellStyle name="Comma 4 2 3 3 2" xfId="350"/>
    <cellStyle name="Comma 4 2 3 4" xfId="351"/>
    <cellStyle name="Comma 4 2 4" xfId="352"/>
    <cellStyle name="Comma 4 2 4 2" xfId="353"/>
    <cellStyle name="Comma 4 2 4 3" xfId="354"/>
    <cellStyle name="Comma 4 2 4 4" xfId="355"/>
    <cellStyle name="Comma 4 2 4 4 2" xfId="1424"/>
    <cellStyle name="Comma 4 2 5" xfId="356"/>
    <cellStyle name="Comma 4 2 5 2" xfId="1425"/>
    <cellStyle name="Comma 4 2 6" xfId="357"/>
    <cellStyle name="Comma 4 2 6 2" xfId="1426"/>
    <cellStyle name="Comma 4 2 7" xfId="358"/>
    <cellStyle name="Comma 4 2 7 2" xfId="1153"/>
    <cellStyle name="Comma 4 2 8" xfId="1418"/>
    <cellStyle name="Comma 4 3" xfId="359"/>
    <cellStyle name="Comma 4 3 2" xfId="360"/>
    <cellStyle name="Comma 4 3 2 2" xfId="361"/>
    <cellStyle name="Comma 4 3 2 2 2" xfId="362"/>
    <cellStyle name="Comma 4 3 2 3" xfId="363"/>
    <cellStyle name="Comma 4 3 2 3 2" xfId="364"/>
    <cellStyle name="Comma 4 3 2 4" xfId="365"/>
    <cellStyle name="Comma 4 3 3" xfId="366"/>
    <cellStyle name="Comma 4 3 3 2" xfId="1427"/>
    <cellStyle name="Comma 4 3 4" xfId="367"/>
    <cellStyle name="Comma 4 3 4 2" xfId="368"/>
    <cellStyle name="Comma 4 3 4 3" xfId="369"/>
    <cellStyle name="Comma 4 3 5" xfId="370"/>
    <cellStyle name="Comma 4 3 5 2" xfId="371"/>
    <cellStyle name="Comma 4 3 6" xfId="372"/>
    <cellStyle name="Comma 4 3 6 2" xfId="373"/>
    <cellStyle name="Comma 4 3 7" xfId="374"/>
    <cellStyle name="Comma 4 4" xfId="375"/>
    <cellStyle name="Comma 4 4 2" xfId="376"/>
    <cellStyle name="Comma 4 4 2 2" xfId="1429"/>
    <cellStyle name="Comma 4 4 3" xfId="377"/>
    <cellStyle name="Comma 4 4 3 2" xfId="1430"/>
    <cellStyle name="Comma 4 4 4" xfId="378"/>
    <cellStyle name="Comma 4 4 4 2" xfId="1431"/>
    <cellStyle name="Comma 4 4 5" xfId="379"/>
    <cellStyle name="Comma 4 4 5 2" xfId="1432"/>
    <cellStyle name="Comma 4 4 6" xfId="1428"/>
    <cellStyle name="Comma 4 5" xfId="380"/>
    <cellStyle name="Comma 4 5 2" xfId="381"/>
    <cellStyle name="Comma 4 6" xfId="382"/>
    <cellStyle name="Comma 4 7" xfId="383"/>
    <cellStyle name="Comma 4 7 2" xfId="384"/>
    <cellStyle name="Comma 4 7 3" xfId="385"/>
    <cellStyle name="Comma 4 7 4" xfId="1154"/>
    <cellStyle name="Comma 4 7 5" xfId="1433"/>
    <cellStyle name="Comma 4 8" xfId="386"/>
    <cellStyle name="Comma 4 9" xfId="1125"/>
    <cellStyle name="Comma 40" xfId="387"/>
    <cellStyle name="Comma 41" xfId="388"/>
    <cellStyle name="Comma 42" xfId="389"/>
    <cellStyle name="Comma 43" xfId="390"/>
    <cellStyle name="Comma 44" xfId="391"/>
    <cellStyle name="Comma 45" xfId="392"/>
    <cellStyle name="Comma 46" xfId="393"/>
    <cellStyle name="Comma 46 2" xfId="1434"/>
    <cellStyle name="Comma 47" xfId="394"/>
    <cellStyle name="Comma 47 2" xfId="1435"/>
    <cellStyle name="Comma 48" xfId="395"/>
    <cellStyle name="Comma 48 2" xfId="1436"/>
    <cellStyle name="Comma 49" xfId="396"/>
    <cellStyle name="Comma 49 2" xfId="1437"/>
    <cellStyle name="Comma 5" xfId="397"/>
    <cellStyle name="Comma 5 2" xfId="398"/>
    <cellStyle name="Comma 5 2 2" xfId="399"/>
    <cellStyle name="Comma 5 2 2 2" xfId="1440"/>
    <cellStyle name="Comma 5 2 3" xfId="400"/>
    <cellStyle name="Comma 5 2 3 2" xfId="1441"/>
    <cellStyle name="Comma 5 2 4" xfId="1439"/>
    <cellStyle name="Comma 5 3" xfId="401"/>
    <cellStyle name="Comma 5 3 2" xfId="1442"/>
    <cellStyle name="Comma 5 4" xfId="1438"/>
    <cellStyle name="Comma 50" xfId="402"/>
    <cellStyle name="Comma 50 2" xfId="1443"/>
    <cellStyle name="Comma 51" xfId="403"/>
    <cellStyle name="Comma 51 2" xfId="1444"/>
    <cellStyle name="Comma 52" xfId="404"/>
    <cellStyle name="Comma 52 2" xfId="405"/>
    <cellStyle name="Comma 53" xfId="406"/>
    <cellStyle name="Comma 53 2" xfId="1445"/>
    <cellStyle name="Comma 54" xfId="407"/>
    <cellStyle name="Comma 55" xfId="408"/>
    <cellStyle name="Comma 56" xfId="409"/>
    <cellStyle name="Comma 57" xfId="410"/>
    <cellStyle name="Comma 57 2" xfId="411"/>
    <cellStyle name="Comma 57 2 2" xfId="1447"/>
    <cellStyle name="Comma 57 3" xfId="412"/>
    <cellStyle name="Comma 57 3 2" xfId="1448"/>
    <cellStyle name="Comma 57 4" xfId="413"/>
    <cellStyle name="Comma 57 4 2" xfId="1449"/>
    <cellStyle name="Comma 57 5" xfId="414"/>
    <cellStyle name="Comma 57 5 2" xfId="1450"/>
    <cellStyle name="Comma 57 6" xfId="1446"/>
    <cellStyle name="Comma 58" xfId="415"/>
    <cellStyle name="Comma 58 2" xfId="416"/>
    <cellStyle name="Comma 58 2 2" xfId="1452"/>
    <cellStyle name="Comma 58 3" xfId="417"/>
    <cellStyle name="Comma 58 3 2" xfId="1453"/>
    <cellStyle name="Comma 58 4" xfId="418"/>
    <cellStyle name="Comma 58 4 2" xfId="1454"/>
    <cellStyle name="Comma 58 5" xfId="419"/>
    <cellStyle name="Comma 58 5 2" xfId="1455"/>
    <cellStyle name="Comma 58 6" xfId="1451"/>
    <cellStyle name="Comma 59" xfId="420"/>
    <cellStyle name="Comma 59 2" xfId="421"/>
    <cellStyle name="Comma 59 2 2" xfId="1457"/>
    <cellStyle name="Comma 59 3" xfId="422"/>
    <cellStyle name="Comma 59 3 2" xfId="1458"/>
    <cellStyle name="Comma 59 4" xfId="423"/>
    <cellStyle name="Comma 59 4 2" xfId="1459"/>
    <cellStyle name="Comma 59 5" xfId="424"/>
    <cellStyle name="Comma 59 5 2" xfId="1460"/>
    <cellStyle name="Comma 59 6" xfId="1456"/>
    <cellStyle name="Comma 6" xfId="425"/>
    <cellStyle name="Comma 6 2" xfId="426"/>
    <cellStyle name="Comma 6 2 2" xfId="1462"/>
    <cellStyle name="Comma 6 3" xfId="427"/>
    <cellStyle name="Comma 6 3 2" xfId="428"/>
    <cellStyle name="Comma 6 3 3" xfId="1463"/>
    <cellStyle name="Comma 6 4" xfId="429"/>
    <cellStyle name="Comma 6 4 2" xfId="430"/>
    <cellStyle name="Comma 6 4 2 2" xfId="1465"/>
    <cellStyle name="Comma 6 4 3" xfId="431"/>
    <cellStyle name="Comma 6 4 3 2" xfId="1466"/>
    <cellStyle name="Comma 6 4 4" xfId="432"/>
    <cellStyle name="Comma 6 4 4 2" xfId="1467"/>
    <cellStyle name="Comma 6 4 5" xfId="433"/>
    <cellStyle name="Comma 6 4 5 2" xfId="1468"/>
    <cellStyle name="Comma 6 4 6" xfId="1464"/>
    <cellStyle name="Comma 6 5" xfId="434"/>
    <cellStyle name="Comma 6 5 2" xfId="1469"/>
    <cellStyle name="Comma 6 6" xfId="435"/>
    <cellStyle name="Comma 6 6 2" xfId="1470"/>
    <cellStyle name="Comma 6 7" xfId="436"/>
    <cellStyle name="Comma 6 7 2" xfId="437"/>
    <cellStyle name="Comma 6 7 3" xfId="438"/>
    <cellStyle name="Comma 6 8" xfId="439"/>
    <cellStyle name="Comma 6 9" xfId="1461"/>
    <cellStyle name="Comma 60" xfId="440"/>
    <cellStyle name="Comma 60 2" xfId="441"/>
    <cellStyle name="Comma 60 2 2" xfId="1472"/>
    <cellStyle name="Comma 60 3" xfId="442"/>
    <cellStyle name="Comma 60 3 2" xfId="1473"/>
    <cellStyle name="Comma 60 4" xfId="443"/>
    <cellStyle name="Comma 60 4 2" xfId="1474"/>
    <cellStyle name="Comma 60 5" xfId="444"/>
    <cellStyle name="Comma 60 5 2" xfId="1475"/>
    <cellStyle name="Comma 60 6" xfId="1471"/>
    <cellStyle name="Comma 61" xfId="445"/>
    <cellStyle name="Comma 61 2" xfId="446"/>
    <cellStyle name="Comma 61 2 2" xfId="1477"/>
    <cellStyle name="Comma 61 3" xfId="447"/>
    <cellStyle name="Comma 61 3 2" xfId="1478"/>
    <cellStyle name="Comma 61 4" xfId="448"/>
    <cellStyle name="Comma 61 4 2" xfId="1479"/>
    <cellStyle name="Comma 61 5" xfId="449"/>
    <cellStyle name="Comma 61 5 2" xfId="1480"/>
    <cellStyle name="Comma 61 6" xfId="1476"/>
    <cellStyle name="Comma 62" xfId="450"/>
    <cellStyle name="Comma 62 2" xfId="451"/>
    <cellStyle name="Comma 62 2 2" xfId="1482"/>
    <cellStyle name="Comma 62 3" xfId="452"/>
    <cellStyle name="Comma 62 3 2" xfId="1483"/>
    <cellStyle name="Comma 62 4" xfId="453"/>
    <cellStyle name="Comma 62 4 2" xfId="1484"/>
    <cellStyle name="Comma 62 5" xfId="1481"/>
    <cellStyle name="Comma 63" xfId="454"/>
    <cellStyle name="Comma 63 2" xfId="455"/>
    <cellStyle name="Comma 63 2 2" xfId="1486"/>
    <cellStyle name="Comma 63 3" xfId="456"/>
    <cellStyle name="Comma 63 3 2" xfId="1487"/>
    <cellStyle name="Comma 63 4" xfId="457"/>
    <cellStyle name="Comma 63 4 2" xfId="1488"/>
    <cellStyle name="Comma 63 5" xfId="1485"/>
    <cellStyle name="Comma 64" xfId="458"/>
    <cellStyle name="Comma 64 2" xfId="459"/>
    <cellStyle name="Comma 64 2 2" xfId="1490"/>
    <cellStyle name="Comma 64 3" xfId="460"/>
    <cellStyle name="Comma 64 3 2" xfId="1491"/>
    <cellStyle name="Comma 64 4" xfId="461"/>
    <cellStyle name="Comma 64 4 2" xfId="1492"/>
    <cellStyle name="Comma 64 5" xfId="1489"/>
    <cellStyle name="Comma 65" xfId="462"/>
    <cellStyle name="Comma 65 2" xfId="463"/>
    <cellStyle name="Comma 65 2 2" xfId="1494"/>
    <cellStyle name="Comma 65 3" xfId="464"/>
    <cellStyle name="Comma 65 3 2" xfId="1495"/>
    <cellStyle name="Comma 65 4" xfId="465"/>
    <cellStyle name="Comma 65 4 2" xfId="1496"/>
    <cellStyle name="Comma 65 5" xfId="1493"/>
    <cellStyle name="Comma 66" xfId="466"/>
    <cellStyle name="Comma 66 2" xfId="467"/>
    <cellStyle name="Comma 66 2 2" xfId="1498"/>
    <cellStyle name="Comma 66 3" xfId="468"/>
    <cellStyle name="Comma 66 3 2" xfId="1499"/>
    <cellStyle name="Comma 66 4" xfId="469"/>
    <cellStyle name="Comma 66 4 2" xfId="1500"/>
    <cellStyle name="Comma 66 5" xfId="1497"/>
    <cellStyle name="Comma 67" xfId="470"/>
    <cellStyle name="Comma 67 2" xfId="471"/>
    <cellStyle name="Comma 67 2 2" xfId="1502"/>
    <cellStyle name="Comma 67 3" xfId="472"/>
    <cellStyle name="Comma 67 3 2" xfId="1503"/>
    <cellStyle name="Comma 67 4" xfId="473"/>
    <cellStyle name="Comma 67 4 2" xfId="1504"/>
    <cellStyle name="Comma 67 5" xfId="1501"/>
    <cellStyle name="Comma 68" xfId="474"/>
    <cellStyle name="Comma 68 2" xfId="475"/>
    <cellStyle name="Comma 68 2 2" xfId="1506"/>
    <cellStyle name="Comma 68 3" xfId="476"/>
    <cellStyle name="Comma 68 3 2" xfId="1507"/>
    <cellStyle name="Comma 68 4" xfId="477"/>
    <cellStyle name="Comma 68 4 2" xfId="1508"/>
    <cellStyle name="Comma 68 5" xfId="1505"/>
    <cellStyle name="Comma 69" xfId="478"/>
    <cellStyle name="Comma 69 2" xfId="479"/>
    <cellStyle name="Comma 69 2 2" xfId="1510"/>
    <cellStyle name="Comma 69 3" xfId="1509"/>
    <cellStyle name="Comma 7" xfId="480"/>
    <cellStyle name="Comma 7 2" xfId="481"/>
    <cellStyle name="Comma 7 2 2" xfId="1512"/>
    <cellStyle name="Comma 7 3" xfId="1511"/>
    <cellStyle name="Comma 70" xfId="482"/>
    <cellStyle name="Comma 70 2" xfId="483"/>
    <cellStyle name="Comma 70 2 2" xfId="1514"/>
    <cellStyle name="Comma 70 3" xfId="1513"/>
    <cellStyle name="Comma 71" xfId="484"/>
    <cellStyle name="Comma 71 2" xfId="485"/>
    <cellStyle name="Comma 71 2 2" xfId="1516"/>
    <cellStyle name="Comma 71 3" xfId="1515"/>
    <cellStyle name="Comma 72" xfId="486"/>
    <cellStyle name="Comma 72 2" xfId="1155"/>
    <cellStyle name="Comma 72 3" xfId="1156"/>
    <cellStyle name="Comma 72 4" xfId="1157"/>
    <cellStyle name="Comma 73" xfId="487"/>
    <cellStyle name="Comma 73 2" xfId="1158"/>
    <cellStyle name="Comma 73 3" xfId="1159"/>
    <cellStyle name="Comma 73 4" xfId="1160"/>
    <cellStyle name="Comma 74" xfId="488"/>
    <cellStyle name="Comma 74 2" xfId="1161"/>
    <cellStyle name="Comma 74 3" xfId="1162"/>
    <cellStyle name="Comma 74 4" xfId="1163"/>
    <cellStyle name="Comma 75" xfId="489"/>
    <cellStyle name="Comma 75 2" xfId="1164"/>
    <cellStyle name="Comma 75 3" xfId="1165"/>
    <cellStyle name="Comma 75 4" xfId="1166"/>
    <cellStyle name="Comma 76" xfId="490"/>
    <cellStyle name="Comma 76 2" xfId="1167"/>
    <cellStyle name="Comma 76 3" xfId="1168"/>
    <cellStyle name="Comma 76 4" xfId="1169"/>
    <cellStyle name="Comma 77" xfId="491"/>
    <cellStyle name="Comma 77 2" xfId="1170"/>
    <cellStyle name="Comma 77 3" xfId="1171"/>
    <cellStyle name="Comma 77 4" xfId="1172"/>
    <cellStyle name="Comma 78" xfId="492"/>
    <cellStyle name="Comma 78 2" xfId="1173"/>
    <cellStyle name="Comma 78 3" xfId="1174"/>
    <cellStyle name="Comma 78 4" xfId="1175"/>
    <cellStyle name="Comma 79" xfId="493"/>
    <cellStyle name="Comma 79 2" xfId="1176"/>
    <cellStyle name="Comma 79 3" xfId="1177"/>
    <cellStyle name="Comma 79 4" xfId="1178"/>
    <cellStyle name="Comma 8" xfId="494"/>
    <cellStyle name="Comma 80" xfId="495"/>
    <cellStyle name="Comma 80 2" xfId="1179"/>
    <cellStyle name="Comma 80 3" xfId="1180"/>
    <cellStyle name="Comma 80 4" xfId="1181"/>
    <cellStyle name="Comma 81" xfId="496"/>
    <cellStyle name="Comma 81 2" xfId="1182"/>
    <cellStyle name="Comma 81 3" xfId="1183"/>
    <cellStyle name="Comma 81 4" xfId="1184"/>
    <cellStyle name="Comma 82" xfId="497"/>
    <cellStyle name="Comma 82 2" xfId="1185"/>
    <cellStyle name="Comma 82 3" xfId="1186"/>
    <cellStyle name="Comma 82 4" xfId="1187"/>
    <cellStyle name="Comma 83" xfId="498"/>
    <cellStyle name="Comma 83 2" xfId="1188"/>
    <cellStyle name="Comma 83 3" xfId="1189"/>
    <cellStyle name="Comma 83 4" xfId="1190"/>
    <cellStyle name="Comma 84" xfId="499"/>
    <cellStyle name="Comma 84 2" xfId="1191"/>
    <cellStyle name="Comma 84 3" xfId="1192"/>
    <cellStyle name="Comma 84 4" xfId="1193"/>
    <cellStyle name="Comma 85" xfId="500"/>
    <cellStyle name="Comma 85 2" xfId="1194"/>
    <cellStyle name="Comma 85 3" xfId="1195"/>
    <cellStyle name="Comma 85 4" xfId="1196"/>
    <cellStyle name="Comma 86" xfId="501"/>
    <cellStyle name="Comma 86 2" xfId="1197"/>
    <cellStyle name="Comma 86 3" xfId="1198"/>
    <cellStyle name="Comma 86 4" xfId="1199"/>
    <cellStyle name="Comma 87" xfId="502"/>
    <cellStyle name="Comma 87 2" xfId="1200"/>
    <cellStyle name="Comma 87 3" xfId="1201"/>
    <cellStyle name="Comma 87 4" xfId="1202"/>
    <cellStyle name="Comma 88" xfId="503"/>
    <cellStyle name="Comma 88 2" xfId="1203"/>
    <cellStyle name="Comma 88 3" xfId="1204"/>
    <cellStyle name="Comma 88 4" xfId="1205"/>
    <cellStyle name="Comma 89" xfId="504"/>
    <cellStyle name="Comma 89 2" xfId="1206"/>
    <cellStyle name="Comma 89 3" xfId="1207"/>
    <cellStyle name="Comma 89 4" xfId="1208"/>
    <cellStyle name="Comma 9" xfId="505"/>
    <cellStyle name="Comma 90" xfId="506"/>
    <cellStyle name="Comma 90 2" xfId="1209"/>
    <cellStyle name="Comma 91" xfId="507"/>
    <cellStyle name="Comma 91 2" xfId="1210"/>
    <cellStyle name="Comma 92" xfId="508"/>
    <cellStyle name="Comma 92 2" xfId="509"/>
    <cellStyle name="Comma 92 2 2" xfId="1518"/>
    <cellStyle name="Comma 92 3" xfId="510"/>
    <cellStyle name="Comma 92 3 2" xfId="1519"/>
    <cellStyle name="Comma 92 4" xfId="1517"/>
    <cellStyle name="Comma 93" xfId="511"/>
    <cellStyle name="Comma 93 2" xfId="512"/>
    <cellStyle name="Comma 93 2 2" xfId="1521"/>
    <cellStyle name="Comma 93 3" xfId="513"/>
    <cellStyle name="Comma 93 3 2" xfId="1522"/>
    <cellStyle name="Comma 93 4" xfId="1520"/>
    <cellStyle name="Comma 94" xfId="514"/>
    <cellStyle name="Comma 94 2" xfId="1523"/>
    <cellStyle name="Comma 95" xfId="515"/>
    <cellStyle name="Comma 95 2" xfId="1524"/>
    <cellStyle name="Comma 96" xfId="516"/>
    <cellStyle name="Comma 96 2" xfId="1525"/>
    <cellStyle name="Comma 97" xfId="517"/>
    <cellStyle name="Comma 97 2" xfId="1526"/>
    <cellStyle name="Comma 98" xfId="518"/>
    <cellStyle name="Comma 98 2" xfId="1527"/>
    <cellStyle name="Comma 99" xfId="519"/>
    <cellStyle name="Comma 99 2" xfId="1528"/>
    <cellStyle name="Comma0" xfId="520"/>
    <cellStyle name="Comma0 2" xfId="521"/>
    <cellStyle name="Comma0 2 2" xfId="522"/>
    <cellStyle name="Comma0 2 3" xfId="523"/>
    <cellStyle name="Comma0 2 3 2" xfId="1531"/>
    <cellStyle name="Comma0 2 4" xfId="524"/>
    <cellStyle name="Comma0 2 5" xfId="525"/>
    <cellStyle name="Comma0 2 5 2" xfId="1532"/>
    <cellStyle name="Comma0 2 6" xfId="526"/>
    <cellStyle name="Comma0 2 6 2" xfId="1533"/>
    <cellStyle name="Comma0 2 7" xfId="1530"/>
    <cellStyle name="Comma0 3" xfId="527"/>
    <cellStyle name="Comma0 4" xfId="1529"/>
    <cellStyle name="Currency 10" xfId="528"/>
    <cellStyle name="Currency 10 2" xfId="1211"/>
    <cellStyle name="Currency 10 3" xfId="1212"/>
    <cellStyle name="Currency 10 4" xfId="1213"/>
    <cellStyle name="Currency 11" xfId="529"/>
    <cellStyle name="Currency 11 2" xfId="530"/>
    <cellStyle name="Currency 11 2 2" xfId="1535"/>
    <cellStyle name="Currency 11 3" xfId="531"/>
    <cellStyle name="Currency 11 3 2" xfId="1536"/>
    <cellStyle name="Currency 11 4" xfId="1534"/>
    <cellStyle name="Currency 12" xfId="532"/>
    <cellStyle name="Currency 12 2" xfId="533"/>
    <cellStyle name="Currency 12 2 2" xfId="1538"/>
    <cellStyle name="Currency 12 3" xfId="1537"/>
    <cellStyle name="Currency 13" xfId="534"/>
    <cellStyle name="Currency 13 2" xfId="1539"/>
    <cellStyle name="Currency 14" xfId="1870"/>
    <cellStyle name="Currency 2" xfId="535"/>
    <cellStyle name="Currency 2 2" xfId="536"/>
    <cellStyle name="Currency 2 2 2" xfId="537"/>
    <cellStyle name="Currency 2 2 2 2" xfId="1542"/>
    <cellStyle name="Currency 2 2 3" xfId="1541"/>
    <cellStyle name="Currency 2 3" xfId="538"/>
    <cellStyle name="Currency 2 3 2" xfId="1543"/>
    <cellStyle name="Currency 2 4" xfId="1540"/>
    <cellStyle name="Currency 3" xfId="539"/>
    <cellStyle name="Currency 3 10" xfId="540"/>
    <cellStyle name="Currency 3 10 2" xfId="541"/>
    <cellStyle name="Currency 3 10 2 2" xfId="1545"/>
    <cellStyle name="Currency 3 10 3" xfId="542"/>
    <cellStyle name="Currency 3 10 3 2" xfId="1546"/>
    <cellStyle name="Currency 3 10 4" xfId="1544"/>
    <cellStyle name="Currency 3 11" xfId="543"/>
    <cellStyle name="Currency 3 11 2" xfId="544"/>
    <cellStyle name="Currency 3 11 2 2" xfId="1548"/>
    <cellStyle name="Currency 3 11 3" xfId="1547"/>
    <cellStyle name="Currency 3 12" xfId="545"/>
    <cellStyle name="Currency 3 12 2" xfId="546"/>
    <cellStyle name="Currency 3 12 2 2" xfId="1550"/>
    <cellStyle name="Currency 3 12 3" xfId="1549"/>
    <cellStyle name="Currency 3 13" xfId="547"/>
    <cellStyle name="Currency 3 13 2" xfId="548"/>
    <cellStyle name="Currency 3 13 2 2" xfId="1552"/>
    <cellStyle name="Currency 3 13 3" xfId="1551"/>
    <cellStyle name="Currency 3 14" xfId="549"/>
    <cellStyle name="Currency 3 14 2" xfId="1553"/>
    <cellStyle name="Currency 3 15" xfId="1214"/>
    <cellStyle name="Currency 3 2" xfId="550"/>
    <cellStyle name="Currency 3 2 2" xfId="551"/>
    <cellStyle name="Currency 3 2 2 2" xfId="1555"/>
    <cellStyle name="Currency 3 2 3" xfId="1554"/>
    <cellStyle name="Currency 3 3" xfId="552"/>
    <cellStyle name="Currency 3 3 2" xfId="553"/>
    <cellStyle name="Currency 3 3 2 2" xfId="554"/>
    <cellStyle name="Currency 3 3 2 2 2" xfId="1558"/>
    <cellStyle name="Currency 3 3 2 3" xfId="555"/>
    <cellStyle name="Currency 3 3 2 3 2" xfId="1559"/>
    <cellStyle name="Currency 3 3 2 4" xfId="1557"/>
    <cellStyle name="Currency 3 3 3" xfId="556"/>
    <cellStyle name="Currency 3 3 3 2" xfId="557"/>
    <cellStyle name="Currency 3 3 3 2 2" xfId="558"/>
    <cellStyle name="Currency 3 3 3 2 2 2" xfId="1562"/>
    <cellStyle name="Currency 3 3 3 2 3" xfId="559"/>
    <cellStyle name="Currency 3 3 3 2 3 2" xfId="1563"/>
    <cellStyle name="Currency 3 3 3 2 4" xfId="560"/>
    <cellStyle name="Currency 3 3 3 2 4 2" xfId="1564"/>
    <cellStyle name="Currency 3 3 3 2 5" xfId="561"/>
    <cellStyle name="Currency 3 3 3 2 5 2" xfId="1565"/>
    <cellStyle name="Currency 3 3 3 2 6" xfId="1561"/>
    <cellStyle name="Currency 3 3 3 3" xfId="562"/>
    <cellStyle name="Currency 3 3 3 3 2" xfId="1566"/>
    <cellStyle name="Currency 3 3 3 4" xfId="1560"/>
    <cellStyle name="Currency 3 3 4" xfId="563"/>
    <cellStyle name="Currency 3 3 4 2" xfId="1567"/>
    <cellStyle name="Currency 3 3 5" xfId="564"/>
    <cellStyle name="Currency 3 3 5 2" xfId="565"/>
    <cellStyle name="Currency 3 3 5 2 2" xfId="1569"/>
    <cellStyle name="Currency 3 3 5 3" xfId="566"/>
    <cellStyle name="Currency 3 3 5 3 2" xfId="1570"/>
    <cellStyle name="Currency 3 3 5 4" xfId="567"/>
    <cellStyle name="Currency 3 3 5 4 2" xfId="1571"/>
    <cellStyle name="Currency 3 3 5 5" xfId="568"/>
    <cellStyle name="Currency 3 3 5 5 2" xfId="1572"/>
    <cellStyle name="Currency 3 3 5 6" xfId="1568"/>
    <cellStyle name="Currency 3 3 6" xfId="569"/>
    <cellStyle name="Currency 3 3 6 2" xfId="1573"/>
    <cellStyle name="Currency 3 3 7" xfId="1556"/>
    <cellStyle name="Currency 3 4" xfId="570"/>
    <cellStyle name="Currency 3 4 2" xfId="571"/>
    <cellStyle name="Currency 3 4 2 2" xfId="1575"/>
    <cellStyle name="Currency 3 4 3" xfId="572"/>
    <cellStyle name="Currency 3 4 3 2" xfId="1576"/>
    <cellStyle name="Currency 3 4 4" xfId="573"/>
    <cellStyle name="Currency 3 4 4 2" xfId="574"/>
    <cellStyle name="Currency 3 4 4 2 2" xfId="1578"/>
    <cellStyle name="Currency 3 4 4 3" xfId="575"/>
    <cellStyle name="Currency 3 4 4 3 2" xfId="1579"/>
    <cellStyle name="Currency 3 4 4 4" xfId="576"/>
    <cellStyle name="Currency 3 4 4 4 2" xfId="1580"/>
    <cellStyle name="Currency 3 4 4 5" xfId="577"/>
    <cellStyle name="Currency 3 4 4 5 2" xfId="1581"/>
    <cellStyle name="Currency 3 4 4 6" xfId="1577"/>
    <cellStyle name="Currency 3 4 5" xfId="578"/>
    <cellStyle name="Currency 3 4 5 2" xfId="1582"/>
    <cellStyle name="Currency 3 4 6" xfId="1574"/>
    <cellStyle name="Currency 3 5" xfId="579"/>
    <cellStyle name="Currency 3 5 2" xfId="580"/>
    <cellStyle name="Currency 3 5 2 2" xfId="1584"/>
    <cellStyle name="Currency 3 5 3" xfId="1583"/>
    <cellStyle name="Currency 3 6" xfId="581"/>
    <cellStyle name="Currency 3 6 2" xfId="582"/>
    <cellStyle name="Currency 3 6 2 2" xfId="1585"/>
    <cellStyle name="Currency 3 6 3" xfId="1215"/>
    <cellStyle name="Currency 3 6 4" xfId="1216"/>
    <cellStyle name="Currency 3 7" xfId="583"/>
    <cellStyle name="Currency 3 7 2" xfId="1217"/>
    <cellStyle name="Currency 3 7 3" xfId="1218"/>
    <cellStyle name="Currency 3 7 4" xfId="1219"/>
    <cellStyle name="Currency 3 8" xfId="584"/>
    <cellStyle name="Currency 3 8 2" xfId="1220"/>
    <cellStyle name="Currency 3 8 3" xfId="1221"/>
    <cellStyle name="Currency 3 8 4" xfId="1222"/>
    <cellStyle name="Currency 3 9" xfId="585"/>
    <cellStyle name="Currency 3 9 2" xfId="1223"/>
    <cellStyle name="Currency 3 9 3" xfId="1224"/>
    <cellStyle name="Currency 3 9 4" xfId="1225"/>
    <cellStyle name="Currency 4" xfId="586"/>
    <cellStyle name="Currency 4 10" xfId="587"/>
    <cellStyle name="Currency 4 10 2" xfId="588"/>
    <cellStyle name="Currency 4 10 2 2" xfId="589"/>
    <cellStyle name="Currency 4 10 2 2 2" xfId="590"/>
    <cellStyle name="Currency 4 10 2 3" xfId="591"/>
    <cellStyle name="Currency 4 10 2 3 2" xfId="592"/>
    <cellStyle name="Currency 4 10 2 4" xfId="593"/>
    <cellStyle name="Currency 4 10 2 5" xfId="594"/>
    <cellStyle name="Currency 4 10 2 6" xfId="595"/>
    <cellStyle name="Currency 4 10 2 6 2" xfId="1226"/>
    <cellStyle name="Currency 4 10 3" xfId="596"/>
    <cellStyle name="Currency 4 10 3 2" xfId="597"/>
    <cellStyle name="Currency 4 10 4" xfId="598"/>
    <cellStyle name="Currency 4 10 4 2" xfId="599"/>
    <cellStyle name="Currency 4 10 4 3" xfId="600"/>
    <cellStyle name="Currency 4 10 5" xfId="601"/>
    <cellStyle name="Currency 4 10 5 2" xfId="602"/>
    <cellStyle name="Currency 4 10 6" xfId="603"/>
    <cellStyle name="Currency 4 2" xfId="604"/>
    <cellStyle name="Currency 4 2 2" xfId="605"/>
    <cellStyle name="Currency 4 2 2 2" xfId="1588"/>
    <cellStyle name="Currency 4 2 3" xfId="606"/>
    <cellStyle name="Currency 4 2 3 2" xfId="1589"/>
    <cellStyle name="Currency 4 2 4" xfId="1587"/>
    <cellStyle name="Currency 4 3" xfId="607"/>
    <cellStyle name="Currency 4 3 2" xfId="608"/>
    <cellStyle name="Currency 4 3 2 2" xfId="609"/>
    <cellStyle name="Currency 4 3 2 2 2" xfId="1592"/>
    <cellStyle name="Currency 4 3 2 3" xfId="610"/>
    <cellStyle name="Currency 4 3 2 3 2" xfId="1593"/>
    <cellStyle name="Currency 4 3 2 4" xfId="611"/>
    <cellStyle name="Currency 4 3 2 4 2" xfId="1594"/>
    <cellStyle name="Currency 4 3 2 5" xfId="612"/>
    <cellStyle name="Currency 4 3 2 5 2" xfId="1595"/>
    <cellStyle name="Currency 4 3 2 6" xfId="1591"/>
    <cellStyle name="Currency 4 3 3" xfId="613"/>
    <cellStyle name="Currency 4 3 3 2" xfId="1596"/>
    <cellStyle name="Currency 4 3 4" xfId="1590"/>
    <cellStyle name="Currency 4 4" xfId="614"/>
    <cellStyle name="Currency 4 4 2" xfId="1597"/>
    <cellStyle name="Currency 4 5" xfId="615"/>
    <cellStyle name="Currency 4 5 2" xfId="616"/>
    <cellStyle name="Currency 4 5 2 2" xfId="1599"/>
    <cellStyle name="Currency 4 5 3" xfId="617"/>
    <cellStyle name="Currency 4 5 3 2" xfId="1600"/>
    <cellStyle name="Currency 4 5 4" xfId="618"/>
    <cellStyle name="Currency 4 5 4 2" xfId="1601"/>
    <cellStyle name="Currency 4 5 5" xfId="619"/>
    <cellStyle name="Currency 4 5 5 2" xfId="1602"/>
    <cellStyle name="Currency 4 5 6" xfId="1598"/>
    <cellStyle name="Currency 4 6" xfId="620"/>
    <cellStyle name="Currency 4 6 2" xfId="1603"/>
    <cellStyle name="Currency 4 7" xfId="1586"/>
    <cellStyle name="Currency 5" xfId="621"/>
    <cellStyle name="Currency 5 2" xfId="622"/>
    <cellStyle name="Currency 5 2 2" xfId="1605"/>
    <cellStyle name="Currency 5 3" xfId="623"/>
    <cellStyle name="Currency 5 3 2" xfId="1606"/>
    <cellStyle name="Currency 5 4" xfId="624"/>
    <cellStyle name="Currency 5 4 2" xfId="625"/>
    <cellStyle name="Currency 5 4 2 2" xfId="1608"/>
    <cellStyle name="Currency 5 4 3" xfId="626"/>
    <cellStyle name="Currency 5 4 3 2" xfId="1609"/>
    <cellStyle name="Currency 5 4 4" xfId="627"/>
    <cellStyle name="Currency 5 4 4 2" xfId="1610"/>
    <cellStyle name="Currency 5 4 5" xfId="628"/>
    <cellStyle name="Currency 5 4 5 2" xfId="1611"/>
    <cellStyle name="Currency 5 4 6" xfId="1607"/>
    <cellStyle name="Currency 5 5" xfId="629"/>
    <cellStyle name="Currency 5 5 2" xfId="1612"/>
    <cellStyle name="Currency 5 6" xfId="1604"/>
    <cellStyle name="Currency 6" xfId="630"/>
    <cellStyle name="Currency 6 2" xfId="631"/>
    <cellStyle name="Currency 6 2 2" xfId="1614"/>
    <cellStyle name="Currency 6 3" xfId="632"/>
    <cellStyle name="Currency 6 3 2" xfId="633"/>
    <cellStyle name="Currency 6 3 2 2" xfId="1616"/>
    <cellStyle name="Currency 6 3 3" xfId="634"/>
    <cellStyle name="Currency 6 3 3 2" xfId="1617"/>
    <cellStyle name="Currency 6 3 4" xfId="635"/>
    <cellStyle name="Currency 6 3 4 2" xfId="1618"/>
    <cellStyle name="Currency 6 3 5" xfId="636"/>
    <cellStyle name="Currency 6 3 5 2" xfId="1619"/>
    <cellStyle name="Currency 6 3 6" xfId="1615"/>
    <cellStyle name="Currency 6 4" xfId="637"/>
    <cellStyle name="Currency 6 4 2" xfId="638"/>
    <cellStyle name="Currency 6 4 3" xfId="639"/>
    <cellStyle name="Currency 6 5" xfId="640"/>
    <cellStyle name="Currency 6 6" xfId="1613"/>
    <cellStyle name="Currency 7" xfId="641"/>
    <cellStyle name="Currency 7 2" xfId="1227"/>
    <cellStyle name="Currency 7 3" xfId="1228"/>
    <cellStyle name="Currency 7 4" xfId="1229"/>
    <cellStyle name="Currency 8" xfId="642"/>
    <cellStyle name="Currency 8 2" xfId="1230"/>
    <cellStyle name="Currency 8 3" xfId="1231"/>
    <cellStyle name="Currency 8 4" xfId="1232"/>
    <cellStyle name="Currency 9" xfId="643"/>
    <cellStyle name="Currency 9 2" xfId="1233"/>
    <cellStyle name="Currency 9 3" xfId="1234"/>
    <cellStyle name="Currency 9 4" xfId="1235"/>
    <cellStyle name="Currency0" xfId="644"/>
    <cellStyle name="Currency0 2" xfId="645"/>
    <cellStyle name="Currency0 2 2" xfId="646"/>
    <cellStyle name="Currency0 2 3" xfId="647"/>
    <cellStyle name="Currency0 2 3 2" xfId="1622"/>
    <cellStyle name="Currency0 2 4" xfId="648"/>
    <cellStyle name="Currency0 2 5" xfId="649"/>
    <cellStyle name="Currency0 2 5 2" xfId="1623"/>
    <cellStyle name="Currency0 2 6" xfId="650"/>
    <cellStyle name="Currency0 2 6 2" xfId="1624"/>
    <cellStyle name="Currency0 2 7" xfId="1621"/>
    <cellStyle name="Currency0 3" xfId="651"/>
    <cellStyle name="Currency0 4" xfId="1620"/>
    <cellStyle name="Date" xfId="652"/>
    <cellStyle name="Date 2" xfId="653"/>
    <cellStyle name="Date 2 2" xfId="654"/>
    <cellStyle name="Date 2 3" xfId="655"/>
    <cellStyle name="Date 2 3 2" xfId="1627"/>
    <cellStyle name="Date 2 4" xfId="656"/>
    <cellStyle name="Date 2 5" xfId="657"/>
    <cellStyle name="Date 2 5 2" xfId="1628"/>
    <cellStyle name="Date 2 6" xfId="658"/>
    <cellStyle name="Date 2 6 2" xfId="1629"/>
    <cellStyle name="Date 2 7" xfId="1626"/>
    <cellStyle name="Date 3" xfId="659"/>
    <cellStyle name="Date 4" xfId="1625"/>
    <cellStyle name="Explanatory Text 2" xfId="660"/>
    <cellStyle name="Explanatory Text 2 2" xfId="661"/>
    <cellStyle name="Explanatory Text 2 3" xfId="662"/>
    <cellStyle name="Explanatory Text 2 4" xfId="663"/>
    <cellStyle name="Explanatory Text 2 5" xfId="664"/>
    <cellStyle name="Fixed" xfId="665"/>
    <cellStyle name="Fixed 2" xfId="666"/>
    <cellStyle name="Fixed 2 2" xfId="667"/>
    <cellStyle name="Fixed 2 3" xfId="668"/>
    <cellStyle name="Fixed 2 3 2" xfId="1632"/>
    <cellStyle name="Fixed 2 4" xfId="669"/>
    <cellStyle name="Fixed 2 5" xfId="670"/>
    <cellStyle name="Fixed 2 5 2" xfId="1633"/>
    <cellStyle name="Fixed 2 6" xfId="671"/>
    <cellStyle name="Fixed 2 6 2" xfId="1634"/>
    <cellStyle name="Fixed 2 7" xfId="1631"/>
    <cellStyle name="Fixed 3" xfId="672"/>
    <cellStyle name="Fixed 4" xfId="1630"/>
    <cellStyle name="Good 2" xfId="673"/>
    <cellStyle name="Good 2 2" xfId="674"/>
    <cellStyle name="Good 2 3" xfId="675"/>
    <cellStyle name="Good 2 4" xfId="676"/>
    <cellStyle name="Good 2 5" xfId="677"/>
    <cellStyle name="Heading 1 2" xfId="678"/>
    <cellStyle name="Heading 1 2 2" xfId="679"/>
    <cellStyle name="Heading 1 2 3" xfId="680"/>
    <cellStyle name="Heading 1 2 4" xfId="681"/>
    <cellStyle name="Heading 1 2 5" xfId="682"/>
    <cellStyle name="Heading 1 3" xfId="683"/>
    <cellStyle name="Heading 1 3 2" xfId="684"/>
    <cellStyle name="Heading 2 2" xfId="685"/>
    <cellStyle name="Heading 2 2 2" xfId="686"/>
    <cellStyle name="Heading 2 2 3" xfId="687"/>
    <cellStyle name="Heading 2 2 4" xfId="688"/>
    <cellStyle name="Heading 2 2 5" xfId="689"/>
    <cellStyle name="Heading 2 3" xfId="690"/>
    <cellStyle name="Heading 2 3 2" xfId="691"/>
    <cellStyle name="Heading 3 2" xfId="692"/>
    <cellStyle name="Heading 3 2 2" xfId="693"/>
    <cellStyle name="Heading 3 2 3" xfId="694"/>
    <cellStyle name="Heading 3 2 4" xfId="695"/>
    <cellStyle name="Heading 3 2 5" xfId="696"/>
    <cellStyle name="Heading 4 2" xfId="697"/>
    <cellStyle name="Heading 4 2 2" xfId="698"/>
    <cellStyle name="Heading 4 2 3" xfId="699"/>
    <cellStyle name="Heading 4 2 4" xfId="700"/>
    <cellStyle name="Heading 4 2 5" xfId="701"/>
    <cellStyle name="Heading1" xfId="702"/>
    <cellStyle name="Heading2" xfId="703"/>
    <cellStyle name="Input 2" xfId="704"/>
    <cellStyle name="Input 2 2" xfId="705"/>
    <cellStyle name="Input 2 3" xfId="706"/>
    <cellStyle name="Input 2 4" xfId="707"/>
    <cellStyle name="Input 2 5" xfId="708"/>
    <cellStyle name="Linked Cell 2" xfId="709"/>
    <cellStyle name="Linked Cell 2 2" xfId="710"/>
    <cellStyle name="Linked Cell 2 3" xfId="711"/>
    <cellStyle name="Linked Cell 2 4" xfId="712"/>
    <cellStyle name="Linked Cell 2 5" xfId="713"/>
    <cellStyle name="M" xfId="714"/>
    <cellStyle name="M 2" xfId="715"/>
    <cellStyle name="M 2 2" xfId="716"/>
    <cellStyle name="M 2 2 2" xfId="717"/>
    <cellStyle name="M 2 2 2 2" xfId="1638"/>
    <cellStyle name="M 2 2 3" xfId="1637"/>
    <cellStyle name="M 2 3" xfId="1636"/>
    <cellStyle name="M 3" xfId="718"/>
    <cellStyle name="M 3 2" xfId="719"/>
    <cellStyle name="M 3 2 2" xfId="720"/>
    <cellStyle name="M 3 2 2 2" xfId="1641"/>
    <cellStyle name="M 3 2 3" xfId="1640"/>
    <cellStyle name="M 3 3" xfId="1639"/>
    <cellStyle name="M 4" xfId="721"/>
    <cellStyle name="M 4 2" xfId="1642"/>
    <cellStyle name="M 5" xfId="722"/>
    <cellStyle name="M 5 2" xfId="723"/>
    <cellStyle name="M 5 2 2" xfId="1644"/>
    <cellStyle name="M 5 3" xfId="1643"/>
    <cellStyle name="M 6" xfId="724"/>
    <cellStyle name="M 6 2" xfId="725"/>
    <cellStyle name="M 6 2 2" xfId="1646"/>
    <cellStyle name="M 6 3" xfId="1645"/>
    <cellStyle name="M 7" xfId="726"/>
    <cellStyle name="M 7 2" xfId="1647"/>
    <cellStyle name="M 8" xfId="1236"/>
    <cellStyle name="M 9" xfId="1635"/>
    <cellStyle name="Neutral 2" xfId="727"/>
    <cellStyle name="Neutral 2 2" xfId="728"/>
    <cellStyle name="Neutral 2 3" xfId="729"/>
    <cellStyle name="Neutral 2 4" xfId="730"/>
    <cellStyle name="Neutral 2 5" xfId="731"/>
    <cellStyle name="Normal" xfId="0" builtinId="0"/>
    <cellStyle name="Normal 10" xfId="732"/>
    <cellStyle name="Normal 10 2" xfId="733"/>
    <cellStyle name="Normal 10 2 2" xfId="734"/>
    <cellStyle name="Normal 10 2 2 2" xfId="1648"/>
    <cellStyle name="Normal 10 3" xfId="735"/>
    <cellStyle name="Normal 10 3 2" xfId="1649"/>
    <cellStyle name="Normal 11" xfId="736"/>
    <cellStyle name="Normal 11 2" xfId="737"/>
    <cellStyle name="Normal 11 2 2" xfId="738"/>
    <cellStyle name="Normal 11 2 2 2" xfId="1650"/>
    <cellStyle name="Normal 11 3" xfId="739"/>
    <cellStyle name="Normal 11 3 2" xfId="740"/>
    <cellStyle name="Normal 11 3 3" xfId="1651"/>
    <cellStyle name="Normal 11 4" xfId="741"/>
    <cellStyle name="Normal 11 4 2" xfId="1652"/>
    <cellStyle name="Normal 12" xfId="742"/>
    <cellStyle name="Normal 12 2" xfId="743"/>
    <cellStyle name="Normal 12 2 2" xfId="744"/>
    <cellStyle name="Normal 12 3" xfId="745"/>
    <cellStyle name="Normal 12 4" xfId="746"/>
    <cellStyle name="Normal 12 4 2" xfId="747"/>
    <cellStyle name="Normal 12 5" xfId="748"/>
    <cellStyle name="Normal 12 5 2" xfId="1654"/>
    <cellStyle name="Normal 12 6" xfId="1653"/>
    <cellStyle name="Normal 13" xfId="749"/>
    <cellStyle name="Normal 13 2" xfId="750"/>
    <cellStyle name="Normal 13 2 2" xfId="1655"/>
    <cellStyle name="Normal 13 3" xfId="1131"/>
    <cellStyle name="Normal 14" xfId="751"/>
    <cellStyle name="Normal 14 2" xfId="752"/>
    <cellStyle name="Normal 14 3" xfId="1656"/>
    <cellStyle name="Normal 15" xfId="753"/>
    <cellStyle name="Normal 15 2" xfId="1657"/>
    <cellStyle name="Normal 16" xfId="754"/>
    <cellStyle name="Normal 16 2" xfId="755"/>
    <cellStyle name="Normal 16 3" xfId="1658"/>
    <cellStyle name="Normal 17" xfId="756"/>
    <cellStyle name="Normal 17 2" xfId="757"/>
    <cellStyle name="Normal 17 3" xfId="1659"/>
    <cellStyle name="Normal 18" xfId="758"/>
    <cellStyle name="Normal 18 2" xfId="759"/>
    <cellStyle name="Normal 18 3" xfId="1660"/>
    <cellStyle name="Normal 19" xfId="760"/>
    <cellStyle name="Normal 19 2" xfId="761"/>
    <cellStyle name="Normal 19 3" xfId="1661"/>
    <cellStyle name="Normal 2" xfId="3"/>
    <cellStyle name="Normal 2 2" xfId="762"/>
    <cellStyle name="Normal 2 2 2" xfId="763"/>
    <cellStyle name="Normal 2 2 2 2" xfId="764"/>
    <cellStyle name="Normal 2 2 2 3" xfId="1663"/>
    <cellStyle name="Normal 2 2 3" xfId="765"/>
    <cellStyle name="Normal 2 2 3 2" xfId="766"/>
    <cellStyle name="Normal 2 2 3 2 2" xfId="1664"/>
    <cellStyle name="Normal 2 2 4" xfId="767"/>
    <cellStyle name="Normal 2 2 4 2" xfId="1665"/>
    <cellStyle name="Normal 2 2 5" xfId="1662"/>
    <cellStyle name="Normal 2 3" xfId="768"/>
    <cellStyle name="Normal 2 4" xfId="1863"/>
    <cellStyle name="Normal 2 5" xfId="769"/>
    <cellStyle name="Normal 2 5 2" xfId="770"/>
    <cellStyle name="Normal 20" xfId="771"/>
    <cellStyle name="Normal 20 2" xfId="772"/>
    <cellStyle name="Normal 20 3" xfId="1666"/>
    <cellStyle name="Normal 21" xfId="773"/>
    <cellStyle name="Normal 21 2" xfId="774"/>
    <cellStyle name="Normal 21 3" xfId="1667"/>
    <cellStyle name="Normal 22" xfId="775"/>
    <cellStyle name="Normal 22 2" xfId="776"/>
    <cellStyle name="Normal 22 3" xfId="1668"/>
    <cellStyle name="Normal 23" xfId="777"/>
    <cellStyle name="Normal 23 2" xfId="778"/>
    <cellStyle name="Normal 23 3" xfId="1669"/>
    <cellStyle name="Normal 24" xfId="779"/>
    <cellStyle name="Normal 24 2" xfId="780"/>
    <cellStyle name="Normal 24 3" xfId="1670"/>
    <cellStyle name="Normal 25" xfId="781"/>
    <cellStyle name="Normal 25 2" xfId="782"/>
    <cellStyle name="Normal 25 3" xfId="1671"/>
    <cellStyle name="Normal 26" xfId="783"/>
    <cellStyle name="Normal 26 2" xfId="784"/>
    <cellStyle name="Normal 26 3" xfId="1672"/>
    <cellStyle name="Normal 27" xfId="785"/>
    <cellStyle name="Normal 28" xfId="786"/>
    <cellStyle name="Normal 28 2" xfId="787"/>
    <cellStyle name="Normal 29" xfId="788"/>
    <cellStyle name="Normal 29 2" xfId="789"/>
    <cellStyle name="Normal 3" xfId="790"/>
    <cellStyle name="Normal 3 2" xfId="791"/>
    <cellStyle name="Normal 3 2 2" xfId="792"/>
    <cellStyle name="Normal 3 2 2 2" xfId="1673"/>
    <cellStyle name="Normal 3 2 3" xfId="793"/>
    <cellStyle name="Normal 3 2 4" xfId="1124"/>
    <cellStyle name="Normal 3 3" xfId="794"/>
    <cellStyle name="Normal 3 3 2" xfId="795"/>
    <cellStyle name="Normal 3 3 2 2" xfId="1675"/>
    <cellStyle name="Normal 3 3 3" xfId="796"/>
    <cellStyle name="Normal 3 3 4" xfId="797"/>
    <cellStyle name="Normal 3 3 4 2" xfId="1676"/>
    <cellStyle name="Normal 3 3 5" xfId="798"/>
    <cellStyle name="Normal 3 3 5 2" xfId="1677"/>
    <cellStyle name="Normal 3 3 6" xfId="1674"/>
    <cellStyle name="Normal 3_Attach O, GG, Support -New Method 2-14-11" xfId="799"/>
    <cellStyle name="Normal 30" xfId="1865"/>
    <cellStyle name="Normal 35" xfId="800"/>
    <cellStyle name="Normal 35 2" xfId="1678"/>
    <cellStyle name="Normal 4" xfId="801"/>
    <cellStyle name="Normal 4 10" xfId="802"/>
    <cellStyle name="Normal 4 10 2" xfId="803"/>
    <cellStyle name="Normal 4 10 2 2" xfId="1680"/>
    <cellStyle name="Normal 4 10 3" xfId="804"/>
    <cellStyle name="Normal 4 10 3 2" xfId="1681"/>
    <cellStyle name="Normal 4 10 4" xfId="1679"/>
    <cellStyle name="Normal 4 11" xfId="805"/>
    <cellStyle name="Normal 4 11 2" xfId="806"/>
    <cellStyle name="Normal 4 11 2 2" xfId="1683"/>
    <cellStyle name="Normal 4 11 3" xfId="1682"/>
    <cellStyle name="Normal 4 12" xfId="807"/>
    <cellStyle name="Normal 4 12 2" xfId="808"/>
    <cellStyle name="Normal 4 12 2 2" xfId="1685"/>
    <cellStyle name="Normal 4 12 3" xfId="1684"/>
    <cellStyle name="Normal 4 13" xfId="809"/>
    <cellStyle name="Normal 4 13 2" xfId="810"/>
    <cellStyle name="Normal 4 13 2 2" xfId="1687"/>
    <cellStyle name="Normal 4 13 3" xfId="1686"/>
    <cellStyle name="Normal 4 14" xfId="811"/>
    <cellStyle name="Normal 4 14 2" xfId="1688"/>
    <cellStyle name="Normal 4 15" xfId="1237"/>
    <cellStyle name="Normal 4 2" xfId="812"/>
    <cellStyle name="Normal 4 2 2" xfId="813"/>
    <cellStyle name="Normal 4 2 2 2" xfId="1690"/>
    <cellStyle name="Normal 4 2 3" xfId="1689"/>
    <cellStyle name="Normal 4 3" xfId="814"/>
    <cellStyle name="Normal 4 3 2" xfId="815"/>
    <cellStyle name="Normal 4 3 2 2" xfId="816"/>
    <cellStyle name="Normal 4 3 2 2 2" xfId="1693"/>
    <cellStyle name="Normal 4 3 2 3" xfId="817"/>
    <cellStyle name="Normal 4 3 2 3 2" xfId="1694"/>
    <cellStyle name="Normal 4 3 2 4" xfId="1692"/>
    <cellStyle name="Normal 4 3 3" xfId="818"/>
    <cellStyle name="Normal 4 3 3 2" xfId="819"/>
    <cellStyle name="Normal 4 3 3 2 2" xfId="820"/>
    <cellStyle name="Normal 4 3 3 2 2 2" xfId="1697"/>
    <cellStyle name="Normal 4 3 3 2 3" xfId="821"/>
    <cellStyle name="Normal 4 3 3 2 3 2" xfId="1698"/>
    <cellStyle name="Normal 4 3 3 2 4" xfId="822"/>
    <cellStyle name="Normal 4 3 3 2 4 2" xfId="1699"/>
    <cellStyle name="Normal 4 3 3 2 5" xfId="823"/>
    <cellStyle name="Normal 4 3 3 2 5 2" xfId="1700"/>
    <cellStyle name="Normal 4 3 3 2 6" xfId="1696"/>
    <cellStyle name="Normal 4 3 3 3" xfId="824"/>
    <cellStyle name="Normal 4 3 3 3 2" xfId="1701"/>
    <cellStyle name="Normal 4 3 3 4" xfId="1695"/>
    <cellStyle name="Normal 4 3 4" xfId="825"/>
    <cellStyle name="Normal 4 3 4 2" xfId="1702"/>
    <cellStyle name="Normal 4 3 5" xfId="826"/>
    <cellStyle name="Normal 4 3 5 2" xfId="827"/>
    <cellStyle name="Normal 4 3 5 2 2" xfId="1704"/>
    <cellStyle name="Normal 4 3 5 3" xfId="828"/>
    <cellStyle name="Normal 4 3 5 3 2" xfId="1705"/>
    <cellStyle name="Normal 4 3 5 4" xfId="829"/>
    <cellStyle name="Normal 4 3 5 4 2" xfId="1706"/>
    <cellStyle name="Normal 4 3 5 5" xfId="830"/>
    <cellStyle name="Normal 4 3 5 5 2" xfId="1707"/>
    <cellStyle name="Normal 4 3 5 6" xfId="1703"/>
    <cellStyle name="Normal 4 3 6" xfId="831"/>
    <cellStyle name="Normal 4 3 6 2" xfId="1708"/>
    <cellStyle name="Normal 4 3 7" xfId="1691"/>
    <cellStyle name="Normal 4 4" xfId="832"/>
    <cellStyle name="Normal 4 4 2" xfId="833"/>
    <cellStyle name="Normal 4 4 2 2" xfId="1710"/>
    <cellStyle name="Normal 4 4 3" xfId="834"/>
    <cellStyle name="Normal 4 4 3 2" xfId="1711"/>
    <cellStyle name="Normal 4 4 4" xfId="835"/>
    <cellStyle name="Normal 4 4 4 2" xfId="836"/>
    <cellStyle name="Normal 4 4 4 2 2" xfId="1713"/>
    <cellStyle name="Normal 4 4 4 3" xfId="837"/>
    <cellStyle name="Normal 4 4 4 3 2" xfId="1714"/>
    <cellStyle name="Normal 4 4 4 4" xfId="838"/>
    <cellStyle name="Normal 4 4 4 4 2" xfId="1715"/>
    <cellStyle name="Normal 4 4 4 5" xfId="839"/>
    <cellStyle name="Normal 4 4 4 5 2" xfId="1716"/>
    <cellStyle name="Normal 4 4 4 6" xfId="1712"/>
    <cellStyle name="Normal 4 4 5" xfId="840"/>
    <cellStyle name="Normal 4 4 5 2" xfId="1717"/>
    <cellStyle name="Normal 4 4 6" xfId="1709"/>
    <cellStyle name="Normal 4 5" xfId="841"/>
    <cellStyle name="Normal 4 5 2" xfId="842"/>
    <cellStyle name="Normal 4 5 2 2" xfId="843"/>
    <cellStyle name="Normal 4 5 2 2 2" xfId="844"/>
    <cellStyle name="Normal 4 5 2 2 2 2" xfId="1721"/>
    <cellStyle name="Normal 4 5 2 2 3" xfId="845"/>
    <cellStyle name="Normal 4 5 2 2 3 2" xfId="1722"/>
    <cellStyle name="Normal 4 5 2 2 4" xfId="846"/>
    <cellStyle name="Normal 4 5 2 2 4 2" xfId="1723"/>
    <cellStyle name="Normal 4 5 2 2 5" xfId="847"/>
    <cellStyle name="Normal 4 5 2 2 5 2" xfId="1724"/>
    <cellStyle name="Normal 4 5 2 2 6" xfId="1720"/>
    <cellStyle name="Normal 4 5 2 3" xfId="1719"/>
    <cellStyle name="Normal 4 5 3" xfId="848"/>
    <cellStyle name="Normal 4 5 4" xfId="1718"/>
    <cellStyle name="Normal 4 6" xfId="849"/>
    <cellStyle name="Normal 4 6 2" xfId="850"/>
    <cellStyle name="Normal 4 6 2 2" xfId="1725"/>
    <cellStyle name="Normal 4 6 3" xfId="1238"/>
    <cellStyle name="Normal 4 6 4" xfId="1239"/>
    <cellStyle name="Normal 4 7" xfId="851"/>
    <cellStyle name="Normal 4 7 2" xfId="852"/>
    <cellStyle name="Normal 4 7 2 2" xfId="1726"/>
    <cellStyle name="Normal 4 7 3" xfId="1240"/>
    <cellStyle name="Normal 4 7 4" xfId="1241"/>
    <cellStyle name="Normal 4 8" xfId="853"/>
    <cellStyle name="Normal 4 8 2" xfId="1242"/>
    <cellStyle name="Normal 4 8 3" xfId="1243"/>
    <cellStyle name="Normal 4 8 4" xfId="1244"/>
    <cellStyle name="Normal 4 9" xfId="854"/>
    <cellStyle name="Normal 4 9 2" xfId="1245"/>
    <cellStyle name="Normal 4 9 3" xfId="1246"/>
    <cellStyle name="Normal 4 9 4" xfId="1247"/>
    <cellStyle name="Normal 4_PBOP Exhibit 1" xfId="855"/>
    <cellStyle name="Normal 5" xfId="856"/>
    <cellStyle name="Normal 5 2" xfId="857"/>
    <cellStyle name="Normal 5 2 2" xfId="858"/>
    <cellStyle name="Normal 5 2 2 2" xfId="859"/>
    <cellStyle name="Normal 5 2 2 2 2" xfId="1729"/>
    <cellStyle name="Normal 5 2 3" xfId="860"/>
    <cellStyle name="Normal 5 2 3 2" xfId="1730"/>
    <cellStyle name="Normal 5 2 4" xfId="861"/>
    <cellStyle name="Normal 5 2 5" xfId="862"/>
    <cellStyle name="Normal 5 2 6" xfId="863"/>
    <cellStyle name="Normal 5 2 6 2" xfId="1731"/>
    <cellStyle name="Normal 5 3" xfId="864"/>
    <cellStyle name="Normal 5 3 2" xfId="1732"/>
    <cellStyle name="Normal 5 4" xfId="865"/>
    <cellStyle name="Normal 5 4 2" xfId="1733"/>
    <cellStyle name="Normal 5 5" xfId="1123"/>
    <cellStyle name="Normal 6" xfId="866"/>
    <cellStyle name="Normal 6 2" xfId="867"/>
    <cellStyle name="Normal 6 2 2" xfId="868"/>
    <cellStyle name="Normal 6 2 2 2" xfId="1734"/>
    <cellStyle name="Normal 6 2 3" xfId="869"/>
    <cellStyle name="Normal 6 2 3 2" xfId="1735"/>
    <cellStyle name="Normal 6 3" xfId="870"/>
    <cellStyle name="Normal 6 3 2" xfId="871"/>
    <cellStyle name="Normal 6 3 2 2" xfId="1737"/>
    <cellStyle name="Normal 6 3 3" xfId="1736"/>
    <cellStyle name="Normal 6 4" xfId="872"/>
    <cellStyle name="Normal 6 4 2" xfId="873"/>
    <cellStyle name="Normal 6 5" xfId="874"/>
    <cellStyle name="Normal 6 6" xfId="1127"/>
    <cellStyle name="Normal 7" xfId="875"/>
    <cellStyle name="Normal 7 2" xfId="876"/>
    <cellStyle name="Normal 7 2 2" xfId="1738"/>
    <cellStyle name="Normal 7 3" xfId="877"/>
    <cellStyle name="Normal 7 3 2" xfId="1739"/>
    <cellStyle name="Normal 7 4" xfId="878"/>
    <cellStyle name="Normal 7 5" xfId="1130"/>
    <cellStyle name="Normal 8" xfId="879"/>
    <cellStyle name="Normal 8 2" xfId="880"/>
    <cellStyle name="Normal 8 2 2" xfId="881"/>
    <cellStyle name="Normal 8 2 2 2" xfId="1740"/>
    <cellStyle name="Normal 8 3" xfId="882"/>
    <cellStyle name="Normal 9" xfId="883"/>
    <cellStyle name="Normal 9 2" xfId="884"/>
    <cellStyle name="Normal 9 2 2" xfId="885"/>
    <cellStyle name="Normal 9 2 2 2" xfId="1741"/>
    <cellStyle name="Normal 9 3" xfId="886"/>
    <cellStyle name="Note 2" xfId="887"/>
    <cellStyle name="Note 2 2" xfId="888"/>
    <cellStyle name="Note 2 2 2" xfId="889"/>
    <cellStyle name="Note 2 2 3" xfId="890"/>
    <cellStyle name="Note 2 2 3 2" xfId="1742"/>
    <cellStyle name="Note 2 2 4" xfId="891"/>
    <cellStyle name="Note 2 3" xfId="892"/>
    <cellStyle name="Note 2 4" xfId="893"/>
    <cellStyle name="Note 2 5" xfId="894"/>
    <cellStyle name="Note 2 5 2" xfId="1743"/>
    <cellStyle name="Output 2" xfId="895"/>
    <cellStyle name="Output 2 2" xfId="896"/>
    <cellStyle name="Output 2 3" xfId="897"/>
    <cellStyle name="Output 2 4" xfId="898"/>
    <cellStyle name="Output 2 5" xfId="899"/>
    <cellStyle name="Percent" xfId="2" builtinId="5"/>
    <cellStyle name="Percent 10" xfId="7"/>
    <cellStyle name="Percent 10 2" xfId="1248"/>
    <cellStyle name="Percent 10 3" xfId="1249"/>
    <cellStyle name="Percent 10 4" xfId="1134"/>
    <cellStyle name="Percent 11" xfId="900"/>
    <cellStyle name="Percent 11 2" xfId="1250"/>
    <cellStyle name="Percent 11 3" xfId="1251"/>
    <cellStyle name="Percent 11 4" xfId="1252"/>
    <cellStyle name="Percent 12" xfId="901"/>
    <cellStyle name="Percent 12 2" xfId="902"/>
    <cellStyle name="Percent 12 2 2" xfId="1745"/>
    <cellStyle name="Percent 12 3" xfId="903"/>
    <cellStyle name="Percent 12 3 2" xfId="1746"/>
    <cellStyle name="Percent 12 4" xfId="1744"/>
    <cellStyle name="Percent 13" xfId="904"/>
    <cellStyle name="Percent 13 2" xfId="905"/>
    <cellStyle name="Percent 13 2 2" xfId="1748"/>
    <cellStyle name="Percent 13 3" xfId="1747"/>
    <cellStyle name="Percent 14" xfId="906"/>
    <cellStyle name="Percent 14 2" xfId="907"/>
    <cellStyle name="Percent 14 2 2" xfId="1750"/>
    <cellStyle name="Percent 14 3" xfId="1749"/>
    <cellStyle name="Percent 15" xfId="908"/>
    <cellStyle name="Percent 15 2" xfId="909"/>
    <cellStyle name="Percent 15 2 2" xfId="1752"/>
    <cellStyle name="Percent 15 3" xfId="1751"/>
    <cellStyle name="Percent 16" xfId="910"/>
    <cellStyle name="Percent 16 2" xfId="1753"/>
    <cellStyle name="Percent 17" xfId="1122"/>
    <cellStyle name="Percent 17 2" xfId="1754"/>
    <cellStyle name="Percent 18" xfId="1867"/>
    <cellStyle name="Percent 2" xfId="4"/>
    <cellStyle name="Percent 2 2" xfId="911"/>
    <cellStyle name="Percent 2 2 2" xfId="912"/>
    <cellStyle name="Percent 2 2 2 2" xfId="1757"/>
    <cellStyle name="Percent 2 2 3" xfId="1756"/>
    <cellStyle name="Percent 2 3" xfId="913"/>
    <cellStyle name="Percent 2 3 2" xfId="1758"/>
    <cellStyle name="Percent 2 4" xfId="1755"/>
    <cellStyle name="Percent 2 5" xfId="1864"/>
    <cellStyle name="Percent 3" xfId="914"/>
    <cellStyle name="Percent 3 10" xfId="915"/>
    <cellStyle name="Percent 3 10 2" xfId="916"/>
    <cellStyle name="Percent 3 10 2 2" xfId="1760"/>
    <cellStyle name="Percent 3 10 3" xfId="917"/>
    <cellStyle name="Percent 3 10 3 2" xfId="1761"/>
    <cellStyle name="Percent 3 10 4" xfId="1759"/>
    <cellStyle name="Percent 3 11" xfId="918"/>
    <cellStyle name="Percent 3 11 2" xfId="919"/>
    <cellStyle name="Percent 3 11 2 2" xfId="1763"/>
    <cellStyle name="Percent 3 11 3" xfId="1762"/>
    <cellStyle name="Percent 3 12" xfId="920"/>
    <cellStyle name="Percent 3 12 2" xfId="921"/>
    <cellStyle name="Percent 3 12 2 2" xfId="1765"/>
    <cellStyle name="Percent 3 12 3" xfId="1764"/>
    <cellStyle name="Percent 3 13" xfId="922"/>
    <cellStyle name="Percent 3 13 2" xfId="923"/>
    <cellStyle name="Percent 3 13 2 2" xfId="1767"/>
    <cellStyle name="Percent 3 13 3" xfId="1766"/>
    <cellStyle name="Percent 3 14" xfId="924"/>
    <cellStyle name="Percent 3 14 2" xfId="1768"/>
    <cellStyle name="Percent 3 15" xfId="1129"/>
    <cellStyle name="Percent 3 2" xfId="925"/>
    <cellStyle name="Percent 3 2 2" xfId="926"/>
    <cellStyle name="Percent 3 2 2 2" xfId="1770"/>
    <cellStyle name="Percent 3 2 3" xfId="1769"/>
    <cellStyle name="Percent 3 3" xfId="927"/>
    <cellStyle name="Percent 3 3 2" xfId="928"/>
    <cellStyle name="Percent 3 3 2 2" xfId="929"/>
    <cellStyle name="Percent 3 3 2 2 2" xfId="1773"/>
    <cellStyle name="Percent 3 3 2 3" xfId="930"/>
    <cellStyle name="Percent 3 3 2 3 2" xfId="1774"/>
    <cellStyle name="Percent 3 3 2 4" xfId="1772"/>
    <cellStyle name="Percent 3 3 3" xfId="931"/>
    <cellStyle name="Percent 3 3 3 2" xfId="932"/>
    <cellStyle name="Percent 3 3 3 2 2" xfId="933"/>
    <cellStyle name="Percent 3 3 3 2 2 2" xfId="1777"/>
    <cellStyle name="Percent 3 3 3 2 3" xfId="934"/>
    <cellStyle name="Percent 3 3 3 2 3 2" xfId="1778"/>
    <cellStyle name="Percent 3 3 3 2 4" xfId="935"/>
    <cellStyle name="Percent 3 3 3 2 4 2" xfId="1779"/>
    <cellStyle name="Percent 3 3 3 2 5" xfId="936"/>
    <cellStyle name="Percent 3 3 3 2 5 2" xfId="1780"/>
    <cellStyle name="Percent 3 3 3 2 6" xfId="1776"/>
    <cellStyle name="Percent 3 3 3 3" xfId="937"/>
    <cellStyle name="Percent 3 3 3 3 2" xfId="1781"/>
    <cellStyle name="Percent 3 3 3 4" xfId="1775"/>
    <cellStyle name="Percent 3 3 4" xfId="938"/>
    <cellStyle name="Percent 3 3 4 2" xfId="1782"/>
    <cellStyle name="Percent 3 3 5" xfId="939"/>
    <cellStyle name="Percent 3 3 5 2" xfId="940"/>
    <cellStyle name="Percent 3 3 5 2 2" xfId="1784"/>
    <cellStyle name="Percent 3 3 5 3" xfId="941"/>
    <cellStyle name="Percent 3 3 5 3 2" xfId="1785"/>
    <cellStyle name="Percent 3 3 5 4" xfId="942"/>
    <cellStyle name="Percent 3 3 5 4 2" xfId="1786"/>
    <cellStyle name="Percent 3 3 5 5" xfId="943"/>
    <cellStyle name="Percent 3 3 5 5 2" xfId="1787"/>
    <cellStyle name="Percent 3 3 5 6" xfId="1783"/>
    <cellStyle name="Percent 3 3 6" xfId="944"/>
    <cellStyle name="Percent 3 3 6 2" xfId="1788"/>
    <cellStyle name="Percent 3 3 7" xfId="1771"/>
    <cellStyle name="Percent 3 4" xfId="945"/>
    <cellStyle name="Percent 3 4 2" xfId="946"/>
    <cellStyle name="Percent 3 4 2 2" xfId="1790"/>
    <cellStyle name="Percent 3 4 3" xfId="947"/>
    <cellStyle name="Percent 3 4 3 2" xfId="1791"/>
    <cellStyle name="Percent 3 4 4" xfId="948"/>
    <cellStyle name="Percent 3 4 4 2" xfId="949"/>
    <cellStyle name="Percent 3 4 4 2 2" xfId="1793"/>
    <cellStyle name="Percent 3 4 4 3" xfId="950"/>
    <cellStyle name="Percent 3 4 4 3 2" xfId="1794"/>
    <cellStyle name="Percent 3 4 4 4" xfId="951"/>
    <cellStyle name="Percent 3 4 4 4 2" xfId="1795"/>
    <cellStyle name="Percent 3 4 4 5" xfId="952"/>
    <cellStyle name="Percent 3 4 4 5 2" xfId="1796"/>
    <cellStyle name="Percent 3 4 4 6" xfId="1792"/>
    <cellStyle name="Percent 3 4 5" xfId="953"/>
    <cellStyle name="Percent 3 4 5 2" xfId="1797"/>
    <cellStyle name="Percent 3 4 6" xfId="1789"/>
    <cellStyle name="Percent 3 4 7" xfId="1868"/>
    <cellStyle name="Percent 3 5" xfId="954"/>
    <cellStyle name="Percent 3 5 2" xfId="955"/>
    <cellStyle name="Percent 3 5 2 2" xfId="1799"/>
    <cellStyle name="Percent 3 5 3" xfId="1798"/>
    <cellStyle name="Percent 3 6" xfId="956"/>
    <cellStyle name="Percent 3 6 2" xfId="957"/>
    <cellStyle name="Percent 3 6 2 2" xfId="1800"/>
    <cellStyle name="Percent 3 6 3" xfId="1253"/>
    <cellStyle name="Percent 3 6 4" xfId="1254"/>
    <cellStyle name="Percent 3 7" xfId="958"/>
    <cellStyle name="Percent 3 7 2" xfId="1255"/>
    <cellStyle name="Percent 3 7 3" xfId="1256"/>
    <cellStyle name="Percent 3 7 4" xfId="1257"/>
    <cellStyle name="Percent 3 8" xfId="959"/>
    <cellStyle name="Percent 3 8 2" xfId="1258"/>
    <cellStyle name="Percent 3 8 3" xfId="1259"/>
    <cellStyle name="Percent 3 8 4" xfId="1260"/>
    <cellStyle name="Percent 3 9" xfId="960"/>
    <cellStyle name="Percent 3 9 2" xfId="1261"/>
    <cellStyle name="Percent 3 9 3" xfId="1262"/>
    <cellStyle name="Percent 3 9 4" xfId="1263"/>
    <cellStyle name="Percent 4" xfId="961"/>
    <cellStyle name="Percent 4 2" xfId="962"/>
    <cellStyle name="Percent 4 2 2" xfId="963"/>
    <cellStyle name="Percent 4 2 2 2" xfId="1802"/>
    <cellStyle name="Percent 4 2 3" xfId="964"/>
    <cellStyle name="Percent 4 2 3 2" xfId="1803"/>
    <cellStyle name="Percent 4 2 4" xfId="1801"/>
    <cellStyle name="Percent 4 3" xfId="965"/>
    <cellStyle name="Percent 4 3 2" xfId="966"/>
    <cellStyle name="Percent 4 3 2 2" xfId="967"/>
    <cellStyle name="Percent 4 3 2 2 2" xfId="1806"/>
    <cellStyle name="Percent 4 3 2 3" xfId="968"/>
    <cellStyle name="Percent 4 3 2 3 2" xfId="1807"/>
    <cellStyle name="Percent 4 3 2 4" xfId="969"/>
    <cellStyle name="Percent 4 3 2 4 2" xfId="1808"/>
    <cellStyle name="Percent 4 3 2 5" xfId="970"/>
    <cellStyle name="Percent 4 3 2 5 2" xfId="1809"/>
    <cellStyle name="Percent 4 3 2 6" xfId="1805"/>
    <cellStyle name="Percent 4 3 3" xfId="971"/>
    <cellStyle name="Percent 4 3 3 2" xfId="1810"/>
    <cellStyle name="Percent 4 3 4" xfId="1804"/>
    <cellStyle name="Percent 4 4" xfId="972"/>
    <cellStyle name="Percent 4 4 2" xfId="1811"/>
    <cellStyle name="Percent 4 5" xfId="973"/>
    <cellStyle name="Percent 4 5 2" xfId="974"/>
    <cellStyle name="Percent 4 5 2 2" xfId="1813"/>
    <cellStyle name="Percent 4 5 3" xfId="975"/>
    <cellStyle name="Percent 4 5 3 2" xfId="1814"/>
    <cellStyle name="Percent 4 5 4" xfId="976"/>
    <cellStyle name="Percent 4 5 4 2" xfId="1815"/>
    <cellStyle name="Percent 4 5 5" xfId="977"/>
    <cellStyle name="Percent 4 5 5 2" xfId="1816"/>
    <cellStyle name="Percent 4 5 6" xfId="1812"/>
    <cellStyle name="Percent 4 6" xfId="978"/>
    <cellStyle name="Percent 4 6 2" xfId="979"/>
    <cellStyle name="Percent 4 6 3" xfId="980"/>
    <cellStyle name="Percent 4 6 4" xfId="1264"/>
    <cellStyle name="Percent 4 6 5" xfId="1817"/>
    <cellStyle name="Percent 4 7" xfId="981"/>
    <cellStyle name="Percent 4 8" xfId="1126"/>
    <cellStyle name="Percent 5" xfId="982"/>
    <cellStyle name="Percent 5 2" xfId="983"/>
    <cellStyle name="Percent 5 2 2" xfId="1819"/>
    <cellStyle name="Percent 5 3" xfId="984"/>
    <cellStyle name="Percent 5 3 2" xfId="1820"/>
    <cellStyle name="Percent 5 4" xfId="985"/>
    <cellStyle name="Percent 5 4 2" xfId="986"/>
    <cellStyle name="Percent 5 4 2 2" xfId="1822"/>
    <cellStyle name="Percent 5 4 3" xfId="987"/>
    <cellStyle name="Percent 5 4 3 2" xfId="1823"/>
    <cellStyle name="Percent 5 4 4" xfId="988"/>
    <cellStyle name="Percent 5 4 4 2" xfId="1824"/>
    <cellStyle name="Percent 5 4 5" xfId="989"/>
    <cellStyle name="Percent 5 4 5 2" xfId="1825"/>
    <cellStyle name="Percent 5 4 6" xfId="1821"/>
    <cellStyle name="Percent 5 5" xfId="990"/>
    <cellStyle name="Percent 5 5 2" xfId="1826"/>
    <cellStyle name="Percent 5 6" xfId="1818"/>
    <cellStyle name="Percent 6" xfId="991"/>
    <cellStyle name="Percent 6 2" xfId="992"/>
    <cellStyle name="Percent 6 2 2" xfId="1828"/>
    <cellStyle name="Percent 6 3" xfId="993"/>
    <cellStyle name="Percent 6 3 2" xfId="1829"/>
    <cellStyle name="Percent 6 4" xfId="994"/>
    <cellStyle name="Percent 6 4 2" xfId="995"/>
    <cellStyle name="Percent 6 4 3" xfId="996"/>
    <cellStyle name="Percent 6 5" xfId="997"/>
    <cellStyle name="Percent 6 6" xfId="1827"/>
    <cellStyle name="Percent 7" xfId="998"/>
    <cellStyle name="Percent 7 2" xfId="999"/>
    <cellStyle name="Percent 7 2 2" xfId="1000"/>
    <cellStyle name="Percent 7 2 2 2" xfId="1001"/>
    <cellStyle name="Percent 7 2 2 2 2" xfId="1002"/>
    <cellStyle name="Percent 7 2 2 3" xfId="1003"/>
    <cellStyle name="Percent 7 2 2 3 2" xfId="1004"/>
    <cellStyle name="Percent 7 2 2 4" xfId="1005"/>
    <cellStyle name="Percent 7 2 2 5" xfId="1006"/>
    <cellStyle name="Percent 7 2 2 6" xfId="1007"/>
    <cellStyle name="Percent 7 2 2 6 2" xfId="1265"/>
    <cellStyle name="Percent 7 2 3" xfId="1008"/>
    <cellStyle name="Percent 7 2 3 2" xfId="1009"/>
    <cellStyle name="Percent 7 2 4" xfId="1010"/>
    <cellStyle name="Percent 7 2 4 2" xfId="1011"/>
    <cellStyle name="Percent 7 2 4 3" xfId="1012"/>
    <cellStyle name="Percent 7 2 5" xfId="1013"/>
    <cellStyle name="Percent 7 2 5 2" xfId="1014"/>
    <cellStyle name="Percent 7 2 6" xfId="1015"/>
    <cellStyle name="Percent 7 3" xfId="1016"/>
    <cellStyle name="Percent 7 3 2" xfId="1831"/>
    <cellStyle name="Percent 7 4" xfId="1017"/>
    <cellStyle name="Percent 7 4 2" xfId="1832"/>
    <cellStyle name="Percent 7 5" xfId="1018"/>
    <cellStyle name="Percent 7 5 2" xfId="1833"/>
    <cellStyle name="Percent 7 6" xfId="1019"/>
    <cellStyle name="Percent 7 6 2" xfId="1834"/>
    <cellStyle name="Percent 7 7" xfId="1830"/>
    <cellStyle name="Percent 8" xfId="1020"/>
    <cellStyle name="Percent 8 2" xfId="1266"/>
    <cellStyle name="Percent 8 3" xfId="1267"/>
    <cellStyle name="Percent 8 4" xfId="1268"/>
    <cellStyle name="Percent 9" xfId="1021"/>
    <cellStyle name="Percent 9 2" xfId="1269"/>
    <cellStyle name="Percent 9 3" xfId="1270"/>
    <cellStyle name="Percent 9 4" xfId="1271"/>
    <cellStyle name="PSChar" xfId="1022"/>
    <cellStyle name="PSChar 2" xfId="1023"/>
    <cellStyle name="PSChar 2 2" xfId="1024"/>
    <cellStyle name="PSChar 3" xfId="1025"/>
    <cellStyle name="PSChar 4" xfId="1026"/>
    <cellStyle name="PSChar 4 2" xfId="1027"/>
    <cellStyle name="PSChar 5" xfId="1028"/>
    <cellStyle name="PSChar 5 2" xfId="1029"/>
    <cellStyle name="PSChar 6" xfId="1835"/>
    <cellStyle name="PSDate" xfId="1030"/>
    <cellStyle name="PSDate 2" xfId="1031"/>
    <cellStyle name="PSDate 3" xfId="1032"/>
    <cellStyle name="PSDate 4" xfId="1033"/>
    <cellStyle name="PSDate 4 2" xfId="1034"/>
    <cellStyle name="PSDate 5" xfId="1035"/>
    <cellStyle name="PSDate 5 2" xfId="1036"/>
    <cellStyle name="PSDate 6" xfId="1836"/>
    <cellStyle name="PSDec" xfId="1037"/>
    <cellStyle name="PSDec 2" xfId="1038"/>
    <cellStyle name="PSDec 3" xfId="1039"/>
    <cellStyle name="PSDec 4" xfId="1040"/>
    <cellStyle name="PSDec 4 2" xfId="1041"/>
    <cellStyle name="PSDec 5" xfId="1042"/>
    <cellStyle name="PSDec 5 2" xfId="1043"/>
    <cellStyle name="PSDec 6" xfId="1837"/>
    <cellStyle name="PSdesc" xfId="1044"/>
    <cellStyle name="PSdesc 2" xfId="1045"/>
    <cellStyle name="PSdesc 2 2" xfId="1839"/>
    <cellStyle name="PSdesc 3" xfId="1838"/>
    <cellStyle name="PSHeading" xfId="1046"/>
    <cellStyle name="PSHeading 2" xfId="1047"/>
    <cellStyle name="PSHeading 3" xfId="1048"/>
    <cellStyle name="PSHeading 4" xfId="1049"/>
    <cellStyle name="PSHeading 5" xfId="1050"/>
    <cellStyle name="PSHeading 5 2" xfId="1051"/>
    <cellStyle name="PSHeading 6" xfId="1052"/>
    <cellStyle name="PSHeading 6 2" xfId="1053"/>
    <cellStyle name="PSHeading 7" xfId="1840"/>
    <cellStyle name="PSInt" xfId="1054"/>
    <cellStyle name="PSInt 2" xfId="1055"/>
    <cellStyle name="PSInt 3" xfId="1056"/>
    <cellStyle name="PSInt 4" xfId="1057"/>
    <cellStyle name="PSInt 4 2" xfId="1058"/>
    <cellStyle name="PSInt 5" xfId="1059"/>
    <cellStyle name="PSInt 5 2" xfId="1060"/>
    <cellStyle name="PSInt 6" xfId="1841"/>
    <cellStyle name="PSSpacer" xfId="1061"/>
    <cellStyle name="PSSpacer 2" xfId="1062"/>
    <cellStyle name="PSSpacer 3" xfId="1063"/>
    <cellStyle name="PSSpacer 3 2" xfId="1064"/>
    <cellStyle name="PSSpacer 4" xfId="1842"/>
    <cellStyle name="PStest" xfId="1065"/>
    <cellStyle name="PStest 2" xfId="1066"/>
    <cellStyle name="PStest 2 2" xfId="1844"/>
    <cellStyle name="PStest 3" xfId="1843"/>
    <cellStyle name="R00A" xfId="1067"/>
    <cellStyle name="R00B" xfId="1068"/>
    <cellStyle name="R00L" xfId="1069"/>
    <cellStyle name="R01A" xfId="1070"/>
    <cellStyle name="R01B" xfId="1071"/>
    <cellStyle name="R01H" xfId="1072"/>
    <cellStyle name="R01L" xfId="1073"/>
    <cellStyle name="R02A" xfId="1074"/>
    <cellStyle name="R02B" xfId="1075"/>
    <cellStyle name="R02B 2" xfId="1076"/>
    <cellStyle name="R02B 2 2" xfId="1846"/>
    <cellStyle name="R02B 3" xfId="1845"/>
    <cellStyle name="R02H" xfId="1077"/>
    <cellStyle name="R02L" xfId="1078"/>
    <cellStyle name="R03A" xfId="1079"/>
    <cellStyle name="R03B" xfId="1080"/>
    <cellStyle name="R03B 2" xfId="1081"/>
    <cellStyle name="R03B 2 2" xfId="1848"/>
    <cellStyle name="R03B 3" xfId="1847"/>
    <cellStyle name="R03H" xfId="1082"/>
    <cellStyle name="R03L" xfId="1083"/>
    <cellStyle name="R04A" xfId="1084"/>
    <cellStyle name="R04B" xfId="1085"/>
    <cellStyle name="R04B 2" xfId="1086"/>
    <cellStyle name="R04B 2 2" xfId="1850"/>
    <cellStyle name="R04B 3" xfId="1849"/>
    <cellStyle name="R04H" xfId="1087"/>
    <cellStyle name="R04L" xfId="1088"/>
    <cellStyle name="R05A" xfId="1089"/>
    <cellStyle name="R05B" xfId="1090"/>
    <cellStyle name="R05B 2" xfId="1091"/>
    <cellStyle name="R05B 2 2" xfId="1852"/>
    <cellStyle name="R05B 3" xfId="1851"/>
    <cellStyle name="R05H" xfId="1092"/>
    <cellStyle name="R05L" xfId="1093"/>
    <cellStyle name="R05L 2" xfId="1094"/>
    <cellStyle name="R05L 2 2" xfId="1854"/>
    <cellStyle name="R05L 3" xfId="1853"/>
    <cellStyle name="R06A" xfId="1095"/>
    <cellStyle name="R06B" xfId="1096"/>
    <cellStyle name="R06B 2" xfId="1097"/>
    <cellStyle name="R06B 2 2" xfId="1856"/>
    <cellStyle name="R06B 3" xfId="1855"/>
    <cellStyle name="R06H" xfId="1098"/>
    <cellStyle name="R06L" xfId="1099"/>
    <cellStyle name="R07A" xfId="1100"/>
    <cellStyle name="R07B" xfId="1101"/>
    <cellStyle name="R07B 2" xfId="1102"/>
    <cellStyle name="R07B 2 2" xfId="1858"/>
    <cellStyle name="R07B 3" xfId="1857"/>
    <cellStyle name="R07H" xfId="1103"/>
    <cellStyle name="R07L" xfId="1104"/>
    <cellStyle name="Title 2" xfId="1105"/>
    <cellStyle name="Title 2 2" xfId="1106"/>
    <cellStyle name="Title 2 3" xfId="1107"/>
    <cellStyle name="Title 2 4" xfId="1108"/>
    <cellStyle name="Total 2" xfId="1109"/>
    <cellStyle name="Total 2 2" xfId="1110"/>
    <cellStyle name="Total 2 3" xfId="1111"/>
    <cellStyle name="Total 2 4" xfId="1112"/>
    <cellStyle name="Total 2 4 2" xfId="1860"/>
    <cellStyle name="Total 2 5" xfId="1113"/>
    <cellStyle name="Total 2 6" xfId="1859"/>
    <cellStyle name="Total 3" xfId="1114"/>
    <cellStyle name="Total 3 2" xfId="1115"/>
    <cellStyle name="Warning Text 2" xfId="1116"/>
    <cellStyle name="Warning Text 2 2" xfId="1117"/>
    <cellStyle name="Warning Text 2 3" xfId="1118"/>
    <cellStyle name="Warning Text 2 4" xfId="1119"/>
    <cellStyle name="Warning Text 2 5" xfId="1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cing\dbw\SWPP%20Form%20Rate\Lila%20added\AEP%20SPP%20For%20Rate%20Proj%20w%2013%20mth%20rate%20base%20june-07%20-%20June-08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ERC\CORPORATE%20RESTRUCTURING\OK%20Transco%20Radials\Radial%20Impact\2013-2017%20Revised%20Templates\21T%202014%20AEP%20Transco%20FR%20Template-Revised%2020141201%20May%203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95155\Desktop\OK%20Transco%20Radial%20Impact_05-23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ERC\CORPORATE%20RESTRUCTURING\OK%20Transco%20Radials\Radial%20Impact\OK%20Transco%20Radial%20Impact_05-07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gulated%20Tariffs\AEPTCo%20Docket%20No.%20ER10-355\Bethel%20Testimony%20and%20Exhibits\Oklahoma%20Transmission%20Company%202009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of Revisions"/>
      <sheetName val="Zonal Rates"/>
      <sheetName val="Sch 1 Rates"/>
      <sheetName val="Load WS"/>
      <sheetName val="PSO 2008 TCOS 13 Mnth"/>
      <sheetName val="PSO WsA Rev Credits"/>
      <sheetName val="PSO WsB IPP"/>
      <sheetName val="PSO WsC RB Tax"/>
      <sheetName val="PSO Ws C-1 2008 ADIT Avg Bal"/>
      <sheetName val="PSO WsD Misc Exp"/>
      <sheetName val="PSO WsE Acct 561"/>
      <sheetName val="PSO WsF Inc Prjts"/>
      <sheetName val="PSO WsG BPU"/>
      <sheetName val="PSO WsI Bal Sheet"/>
      <sheetName val="PSO WsI - 1 13 Month Prepaids"/>
      <sheetName val="PSO WsJ Tax"/>
      <sheetName val="PSO WsK CWIP"/>
      <sheetName val="SWP TCOS 2008 13 Month"/>
      <sheetName val="SWP WsA Rev Credits"/>
      <sheetName val="SWP WsB IPP"/>
      <sheetName val="SWP WsC RB Tax"/>
      <sheetName val="SWP WsC-1 ADIT 2008 13 Mth Avg "/>
      <sheetName val="SWP WsD Misc Exp"/>
      <sheetName val="SWP WsE Acct 561"/>
      <sheetName val="SWP WsF Inc Prjts"/>
      <sheetName val="SWP WsG BPU"/>
      <sheetName val="SWP WsI Bal Sheet"/>
      <sheetName val="SWP WsI-1 13 Month Prepaids "/>
      <sheetName val="SWP WsJ Tax"/>
      <sheetName val="SWP WsK CWIP"/>
      <sheetName val="FERC Balance Sheet"/>
      <sheetName val="PSO 13 Month Rate Base"/>
      <sheetName val="SWEPCo 13 Month Rate Base"/>
      <sheetName val="Plant Detail - Book"/>
      <sheetName val="FERC Income Stmt w Details"/>
      <sheetName val="Depreciation Detail"/>
      <sheetName val="Taxes Other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7">
          <cell r="I317" t="str">
            <v>CE</v>
          </cell>
          <cell r="J317">
            <v>6.3272239966292818E-2</v>
          </cell>
        </row>
        <row r="318">
          <cell r="I318" t="str">
            <v>DA</v>
          </cell>
          <cell r="J318">
            <v>1</v>
          </cell>
        </row>
        <row r="319">
          <cell r="I319" t="str">
            <v>GP(b)</v>
          </cell>
          <cell r="J319">
            <v>0.17830317329522682</v>
          </cell>
        </row>
        <row r="320">
          <cell r="I320" t="str">
            <v>GP(p)</v>
          </cell>
          <cell r="J320">
            <v>0.17830317329522682</v>
          </cell>
        </row>
        <row r="321">
          <cell r="I321" t="str">
            <v>GTD(p)</v>
          </cell>
          <cell r="J321">
            <v>0.35796417623075211</v>
          </cell>
        </row>
        <row r="322">
          <cell r="I322" t="str">
            <v>GTD(h)</v>
          </cell>
          <cell r="J322">
            <v>0.35796417623075211</v>
          </cell>
        </row>
        <row r="323">
          <cell r="I323" t="str">
            <v>NA</v>
          </cell>
          <cell r="J323">
            <v>0</v>
          </cell>
        </row>
        <row r="324">
          <cell r="I324" t="str">
            <v>NP(b)</v>
          </cell>
          <cell r="J324">
            <v>0.21388078637862473</v>
          </cell>
        </row>
        <row r="325">
          <cell r="I325" t="str">
            <v>NP(p)</v>
          </cell>
          <cell r="J325">
            <v>0.21388078637862473</v>
          </cell>
        </row>
        <row r="326">
          <cell r="I326" t="str">
            <v>TP</v>
          </cell>
          <cell r="J326">
            <v>0.97384420488446088</v>
          </cell>
        </row>
        <row r="327">
          <cell r="I327" t="str">
            <v>TP1</v>
          </cell>
          <cell r="J327">
            <v>0.98824625472059235</v>
          </cell>
        </row>
        <row r="328">
          <cell r="I328" t="str">
            <v>W/S</v>
          </cell>
          <cell r="J328">
            <v>6.3272239966292818E-2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_General"/>
      <sheetName val="&gt;&gt;"/>
      <sheetName val="Projected Zonal Rates"/>
      <sheetName val="Sch 1A Rates (2)"/>
      <sheetName val="Sch 1 Rates"/>
      <sheetName val="Trued-Up Zonal Rates"/>
      <sheetName val="Sch 11 Rate by Project"/>
      <sheetName val="Load WS"/>
      <sheetName val="OKT Projected TCOS"/>
      <sheetName val="OKT Historic TCOS"/>
      <sheetName val="OKT True-Up TCOS"/>
      <sheetName val="OKT WS A RB Support "/>
      <sheetName val="OKT WS B Projected Plant"/>
      <sheetName val="OKT WS C RB Tax"/>
      <sheetName val="OKT  WS C-1 DFIT WP 12-31-13"/>
      <sheetName val="OKT  WS C-2 DFIT WP 12-31-12"/>
      <sheetName val="OKT WS D Working Capital"/>
      <sheetName val="OKT WS E IPP Credits"/>
      <sheetName val="OKT WS F BPU ATRR Projected"/>
      <sheetName val="OKT WS G BPU ATRR True-up"/>
      <sheetName val="OKT WS H Rev Credits"/>
      <sheetName val="OKT WS I Exp Adj"/>
      <sheetName val="OKT WS J Misc Exp"/>
      <sheetName val="OKT WS K State Taxes"/>
      <sheetName val="OKT WS L Other Taxes"/>
      <sheetName val="OKT WS M Cost of Debt for Proj."/>
      <sheetName val="OKT WS N Avg Cap Structure"/>
      <sheetName val="OKT WS O  PBOP"/>
      <sheetName val="SWT Projected TCOS"/>
      <sheetName val="SWT Historic TCOS"/>
      <sheetName val="SWT True-UP TCOS"/>
      <sheetName val="SWT WS A  - RB Support"/>
      <sheetName val="SWT WS B Projected Plant"/>
      <sheetName val="SWT WS C RB Tax"/>
      <sheetName val="SWT WS C-1 DFIT WP 12-31-13"/>
      <sheetName val="SWT WS C-2 DFIT WP 12-31-12"/>
      <sheetName val="SWT WS D Working Capital"/>
      <sheetName val="SWT WS E IPP Credits"/>
      <sheetName val="SWT WS F BPU ATRR Projected"/>
      <sheetName val="SWT WS G BPU ATRR True-up"/>
      <sheetName val="SWT WS H Rev Credits"/>
      <sheetName val="SWT WS I Exp Adj"/>
      <sheetName val="SWT WS J Misc Exp"/>
      <sheetName val="SWT WS K State Taxes"/>
      <sheetName val="SWT WS L Other Taxes"/>
      <sheetName val="SWT WS M Cost of Debt"/>
      <sheetName val="SWT WS N Avg Cap Structure"/>
      <sheetName val="SWT Worksheet O  PBO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Q27">
            <v>8113.33</v>
          </cell>
        </row>
      </sheetData>
      <sheetData sheetId="8">
        <row r="367">
          <cell r="I367" t="str">
            <v>PSO_Alloc_Allocators</v>
          </cell>
        </row>
        <row r="368">
          <cell r="I368" t="str">
            <v>DA</v>
          </cell>
          <cell r="J368">
            <v>1</v>
          </cell>
        </row>
        <row r="369">
          <cell r="I369" t="str">
            <v>GP(h)</v>
          </cell>
          <cell r="J369">
            <v>1</v>
          </cell>
        </row>
        <row r="370">
          <cell r="I370" t="str">
            <v xml:space="preserve">GTD </v>
          </cell>
          <cell r="J370">
            <v>0.99999999999999567</v>
          </cell>
        </row>
        <row r="371">
          <cell r="I371" t="str">
            <v>NA</v>
          </cell>
          <cell r="J371">
            <v>0</v>
          </cell>
        </row>
        <row r="372">
          <cell r="I372" t="str">
            <v>NP(h)</v>
          </cell>
          <cell r="J372">
            <v>1</v>
          </cell>
        </row>
        <row r="373">
          <cell r="I373" t="str">
            <v>TP</v>
          </cell>
          <cell r="J373">
            <v>1</v>
          </cell>
        </row>
        <row r="374">
          <cell r="I374" t="str">
            <v>TP1</v>
          </cell>
          <cell r="J374">
            <v>1</v>
          </cell>
        </row>
        <row r="375">
          <cell r="I375" t="str">
            <v>W/S</v>
          </cell>
          <cell r="J375">
            <v>0.9999999999916388</v>
          </cell>
        </row>
      </sheetData>
      <sheetData sheetId="9">
        <row r="1">
          <cell r="O1">
            <v>2013</v>
          </cell>
        </row>
        <row r="368">
          <cell r="I368" t="str">
            <v>DA</v>
          </cell>
          <cell r="J368">
            <v>1</v>
          </cell>
        </row>
        <row r="369">
          <cell r="I369" t="str">
            <v>GP(h)</v>
          </cell>
          <cell r="J369">
            <v>1</v>
          </cell>
        </row>
        <row r="370">
          <cell r="I370" t="str">
            <v xml:space="preserve">GTD </v>
          </cell>
          <cell r="J370">
            <v>0.99999999999999567</v>
          </cell>
        </row>
        <row r="371">
          <cell r="I371" t="str">
            <v>NA</v>
          </cell>
          <cell r="J371">
            <v>0</v>
          </cell>
        </row>
        <row r="372">
          <cell r="I372" t="str">
            <v>NP(h)</v>
          </cell>
          <cell r="J372">
            <v>1</v>
          </cell>
        </row>
        <row r="373">
          <cell r="I373" t="str">
            <v>TP</v>
          </cell>
          <cell r="J373">
            <v>1</v>
          </cell>
        </row>
        <row r="374">
          <cell r="I374" t="str">
            <v>TP1</v>
          </cell>
          <cell r="J374">
            <v>1</v>
          </cell>
        </row>
        <row r="375">
          <cell r="I375" t="str">
            <v>W/S</v>
          </cell>
          <cell r="J375">
            <v>0.9999999999916388</v>
          </cell>
        </row>
      </sheetData>
      <sheetData sheetId="10"/>
      <sheetData sheetId="11">
        <row r="6">
          <cell r="E6" t="str">
            <v>(C)</v>
          </cell>
        </row>
      </sheetData>
      <sheetData sheetId="12"/>
      <sheetData sheetId="13">
        <row r="27">
          <cell r="D27">
            <v>-30163085.515000001</v>
          </cell>
        </row>
      </sheetData>
      <sheetData sheetId="14"/>
      <sheetData sheetId="15"/>
      <sheetData sheetId="16">
        <row r="6">
          <cell r="I6" t="str">
            <v>(F)</v>
          </cell>
        </row>
      </sheetData>
      <sheetData sheetId="17">
        <row r="21">
          <cell r="A21">
            <v>8</v>
          </cell>
        </row>
      </sheetData>
      <sheetData sheetId="18"/>
      <sheetData sheetId="19">
        <row r="18">
          <cell r="N18">
            <v>2370651.8876003879</v>
          </cell>
        </row>
      </sheetData>
      <sheetData sheetId="20">
        <row r="28">
          <cell r="M28">
            <v>0</v>
          </cell>
        </row>
      </sheetData>
      <sheetData sheetId="21">
        <row r="21">
          <cell r="B21">
            <v>14</v>
          </cell>
        </row>
      </sheetData>
      <sheetData sheetId="22">
        <row r="23">
          <cell r="F23">
            <v>0</v>
          </cell>
        </row>
      </sheetData>
      <sheetData sheetId="23">
        <row r="18">
          <cell r="F18">
            <v>5.6599999999999998E-2</v>
          </cell>
        </row>
      </sheetData>
      <sheetData sheetId="24">
        <row r="46">
          <cell r="G46">
            <v>2309902.08</v>
          </cell>
        </row>
      </sheetData>
      <sheetData sheetId="25">
        <row r="6">
          <cell r="F6" t="str">
            <v>(E)</v>
          </cell>
        </row>
      </sheetData>
      <sheetData sheetId="26">
        <row r="6">
          <cell r="E6" t="str">
            <v>(E)</v>
          </cell>
        </row>
      </sheetData>
      <sheetData sheetId="27">
        <row r="30">
          <cell r="A30">
            <v>16</v>
          </cell>
        </row>
      </sheetData>
      <sheetData sheetId="28">
        <row r="368">
          <cell r="I368" t="str">
            <v>SWP_Proj_Allocators</v>
          </cell>
        </row>
        <row r="369">
          <cell r="I369" t="str">
            <v>DA</v>
          </cell>
          <cell r="J369">
            <v>1</v>
          </cell>
        </row>
        <row r="370">
          <cell r="I370" t="str">
            <v>GP(h)</v>
          </cell>
          <cell r="J370">
            <v>1</v>
          </cell>
        </row>
        <row r="371">
          <cell r="I371" t="str">
            <v xml:space="preserve">GTD </v>
          </cell>
          <cell r="J371">
            <v>1</v>
          </cell>
        </row>
        <row r="372">
          <cell r="I372" t="str">
            <v>NA</v>
          </cell>
          <cell r="J372">
            <v>0</v>
          </cell>
        </row>
        <row r="373">
          <cell r="I373" t="str">
            <v>NP(h)</v>
          </cell>
          <cell r="J373">
            <v>1</v>
          </cell>
        </row>
        <row r="374">
          <cell r="I374" t="str">
            <v>TP</v>
          </cell>
          <cell r="J374">
            <v>1</v>
          </cell>
        </row>
        <row r="375">
          <cell r="I375" t="str">
            <v>TP1</v>
          </cell>
          <cell r="J375">
            <v>0</v>
          </cell>
        </row>
        <row r="376">
          <cell r="I376" t="str">
            <v>W/S</v>
          </cell>
          <cell r="J376">
            <v>1</v>
          </cell>
        </row>
      </sheetData>
      <sheetData sheetId="29">
        <row r="368">
          <cell r="I368" t="str">
            <v>SWP_Hist_Allocators</v>
          </cell>
        </row>
        <row r="369">
          <cell r="I369" t="str">
            <v>DA</v>
          </cell>
          <cell r="J369">
            <v>1</v>
          </cell>
        </row>
        <row r="370">
          <cell r="I370" t="str">
            <v>GP(h)</v>
          </cell>
          <cell r="J370">
            <v>1</v>
          </cell>
        </row>
        <row r="371">
          <cell r="I371" t="str">
            <v xml:space="preserve">GTD </v>
          </cell>
          <cell r="J371">
            <v>1</v>
          </cell>
        </row>
        <row r="372">
          <cell r="I372" t="str">
            <v>NA</v>
          </cell>
          <cell r="J372">
            <v>0</v>
          </cell>
        </row>
        <row r="373">
          <cell r="I373" t="str">
            <v>NP(h)</v>
          </cell>
          <cell r="J373">
            <v>1</v>
          </cell>
        </row>
        <row r="374">
          <cell r="I374" t="str">
            <v>TP</v>
          </cell>
          <cell r="J374">
            <v>1</v>
          </cell>
        </row>
        <row r="375">
          <cell r="I375" t="str">
            <v>TP1</v>
          </cell>
          <cell r="J375">
            <v>0</v>
          </cell>
        </row>
        <row r="376">
          <cell r="I376" t="str">
            <v>W/S</v>
          </cell>
          <cell r="J376">
            <v>1</v>
          </cell>
        </row>
      </sheetData>
      <sheetData sheetId="30">
        <row r="341">
          <cell r="I341" t="str">
            <v>DA</v>
          </cell>
          <cell r="J341">
            <v>1</v>
          </cell>
        </row>
        <row r="342">
          <cell r="I342" t="str">
            <v>GP(TU)</v>
          </cell>
          <cell r="J342">
            <v>1</v>
          </cell>
        </row>
        <row r="343">
          <cell r="I343" t="str">
            <v xml:space="preserve">GTD </v>
          </cell>
          <cell r="J343">
            <v>1</v>
          </cell>
        </row>
        <row r="344">
          <cell r="I344" t="str">
            <v>NA</v>
          </cell>
          <cell r="J344">
            <v>0</v>
          </cell>
        </row>
        <row r="345">
          <cell r="I345" t="str">
            <v>NP(TU)</v>
          </cell>
          <cell r="J345">
            <v>1</v>
          </cell>
        </row>
        <row r="346">
          <cell r="I346" t="str">
            <v>TP</v>
          </cell>
          <cell r="J346">
            <v>1</v>
          </cell>
        </row>
        <row r="347">
          <cell r="I347" t="str">
            <v>TP1</v>
          </cell>
          <cell r="J347">
            <v>0</v>
          </cell>
        </row>
        <row r="348">
          <cell r="I348" t="str">
            <v>W/S</v>
          </cell>
          <cell r="J348">
            <v>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und By Load"/>
      <sheetName val="Refund Calculation"/>
      <sheetName val="Interest"/>
      <sheetName val="Prime Rate"/>
      <sheetName val="OKT 2013 True-Up TCOS"/>
      <sheetName val="OKT 2014 True-Up TCOS"/>
      <sheetName val="OKT 2015 True-Up TCOS"/>
      <sheetName val="OKT 2016 True-Up TCOS"/>
      <sheetName val="OKT 2017 True-Up TCOS - 11.2%"/>
      <sheetName val="OKT 2017 True-Up TCOS - 10.5%"/>
    </sheetNames>
    <sheetDataSet>
      <sheetData sheetId="0"/>
      <sheetData sheetId="1"/>
      <sheetData sheetId="2"/>
      <sheetData sheetId="3"/>
      <sheetData sheetId="4">
        <row r="353">
          <cell r="I353" t="str">
            <v>PSO_TU_Allocators</v>
          </cell>
        </row>
        <row r="354">
          <cell r="I354" t="str">
            <v>DA</v>
          </cell>
          <cell r="J354">
            <v>1</v>
          </cell>
        </row>
        <row r="355">
          <cell r="I355" t="str">
            <v>GP(TU)</v>
          </cell>
          <cell r="J355">
            <v>0.9715016988431936</v>
          </cell>
        </row>
        <row r="356">
          <cell r="I356" t="str">
            <v xml:space="preserve">GTD </v>
          </cell>
          <cell r="J356">
            <v>1</v>
          </cell>
        </row>
        <row r="357">
          <cell r="I357" t="str">
            <v>NA</v>
          </cell>
          <cell r="J357">
            <v>0</v>
          </cell>
        </row>
        <row r="358">
          <cell r="I358" t="str">
            <v>NP(TU)</v>
          </cell>
          <cell r="J358">
            <v>0.97105161615326185</v>
          </cell>
        </row>
        <row r="359">
          <cell r="I359" t="str">
            <v>TP</v>
          </cell>
          <cell r="J359">
            <v>0.9715016988431936</v>
          </cell>
        </row>
        <row r="360">
          <cell r="I360" t="str">
            <v>TP1</v>
          </cell>
          <cell r="J360">
            <v>1</v>
          </cell>
        </row>
        <row r="361">
          <cell r="I361" t="str">
            <v>W/S</v>
          </cell>
          <cell r="J361">
            <v>0.9715016988431936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R Calculation"/>
      <sheetName val="Interest"/>
      <sheetName val="Prime Rate"/>
      <sheetName val="OKT 2013 True-Up TCOS"/>
      <sheetName val="OKT 2014 True-Up TCOS"/>
      <sheetName val="OKT 2015 True-Up TCOS"/>
      <sheetName val="OKT 2016 True-Up TCOS"/>
      <sheetName val="OKT 2017 True-Up TCOS"/>
    </sheetNames>
    <sheetDataSet>
      <sheetData sheetId="0" refreshError="1"/>
      <sheetData sheetId="1" refreshError="1"/>
      <sheetData sheetId="2" refreshError="1"/>
      <sheetData sheetId="3">
        <row r="353">
          <cell r="I353" t="str">
            <v>PSO_TU_Allocators</v>
          </cell>
        </row>
        <row r="354">
          <cell r="I354" t="str">
            <v>DA</v>
          </cell>
          <cell r="J354">
            <v>1</v>
          </cell>
        </row>
        <row r="355">
          <cell r="I355" t="str">
            <v>GP(TU)</v>
          </cell>
          <cell r="J355">
            <v>0.9715016988431936</v>
          </cell>
        </row>
        <row r="356">
          <cell r="I356" t="str">
            <v xml:space="preserve">GTD </v>
          </cell>
          <cell r="J356">
            <v>1</v>
          </cell>
        </row>
        <row r="357">
          <cell r="I357" t="str">
            <v>NA</v>
          </cell>
          <cell r="J357">
            <v>0</v>
          </cell>
        </row>
        <row r="358">
          <cell r="I358" t="str">
            <v>NP(TU)</v>
          </cell>
          <cell r="J358">
            <v>0.97105161615326185</v>
          </cell>
        </row>
        <row r="359">
          <cell r="I359" t="str">
            <v>TP</v>
          </cell>
          <cell r="J359">
            <v>0.9715016988431936</v>
          </cell>
        </row>
        <row r="360">
          <cell r="I360" t="str">
            <v>TP1</v>
          </cell>
          <cell r="J360">
            <v>1</v>
          </cell>
        </row>
        <row r="361">
          <cell r="I361" t="str">
            <v>W/S</v>
          </cell>
          <cell r="J361">
            <v>0.9715016988431936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 Rate -  Projected"/>
      <sheetName val="Formula Rate - Historic"/>
      <sheetName val="Formula Rate - True-UP"/>
      <sheetName val="Worksheet A"/>
      <sheetName val="Worksheet B"/>
      <sheetName val="Worksheet C"/>
      <sheetName val="Worksheet D"/>
      <sheetName val="Worksheet E"/>
      <sheetName val="Worksheet F"/>
      <sheetName val="Worksheet G"/>
      <sheetName val="Worksheet H"/>
      <sheetName val="Worksheet I"/>
      <sheetName val="Worksheet J"/>
      <sheetName val="Worksheet K"/>
      <sheetName val="Worksheet L"/>
      <sheetName val="Worksheet M"/>
      <sheetName val="Worksheet N"/>
      <sheetName val="Worksheet O"/>
    </sheetNames>
    <sheetDataSet>
      <sheetData sheetId="0"/>
      <sheetData sheetId="1">
        <row r="1">
          <cell r="O1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29"/>
  <sheetViews>
    <sheetView tabSelected="1" zoomScale="85" zoomScaleNormal="85" zoomScaleSheetLayoutView="100" workbookViewId="0">
      <selection activeCell="A5" sqref="A5"/>
    </sheetView>
  </sheetViews>
  <sheetFormatPr defaultColWidth="33.28515625" defaultRowHeight="12.75"/>
  <cols>
    <col min="1" max="1" width="14" style="158" customWidth="1"/>
    <col min="2" max="2" width="21.85546875" style="158" customWidth="1"/>
    <col min="3" max="3" width="15.5703125" style="158" customWidth="1"/>
    <col min="4" max="8" width="14" style="158" customWidth="1"/>
    <col min="9" max="9" width="15" style="158" customWidth="1"/>
    <col min="10" max="102" width="31.7109375" style="158" customWidth="1"/>
    <col min="103" max="103" width="11.42578125" style="158" customWidth="1"/>
    <col min="104" max="248" width="33.28515625" style="158"/>
    <col min="249" max="249" width="9.140625" style="158" customWidth="1"/>
    <col min="250" max="250" width="14" style="158" customWidth="1"/>
    <col min="251" max="251" width="21.85546875" style="158" customWidth="1"/>
    <col min="252" max="252" width="15.5703125" style="158" customWidth="1"/>
    <col min="253" max="264" width="14" style="158" customWidth="1"/>
    <col min="265" max="265" width="15" style="158" customWidth="1"/>
    <col min="266" max="358" width="31.7109375" style="158" customWidth="1"/>
    <col min="359" max="359" width="11.42578125" style="158" customWidth="1"/>
    <col min="360" max="504" width="33.28515625" style="158"/>
    <col min="505" max="505" width="9.140625" style="158" customWidth="1"/>
    <col min="506" max="506" width="14" style="158" customWidth="1"/>
    <col min="507" max="507" width="21.85546875" style="158" customWidth="1"/>
    <col min="508" max="508" width="15.5703125" style="158" customWidth="1"/>
    <col min="509" max="520" width="14" style="158" customWidth="1"/>
    <col min="521" max="521" width="15" style="158" customWidth="1"/>
    <col min="522" max="614" width="31.7109375" style="158" customWidth="1"/>
    <col min="615" max="615" width="11.42578125" style="158" customWidth="1"/>
    <col min="616" max="760" width="33.28515625" style="158"/>
    <col min="761" max="761" width="9.140625" style="158" customWidth="1"/>
    <col min="762" max="762" width="14" style="158" customWidth="1"/>
    <col min="763" max="763" width="21.85546875" style="158" customWidth="1"/>
    <col min="764" max="764" width="15.5703125" style="158" customWidth="1"/>
    <col min="765" max="776" width="14" style="158" customWidth="1"/>
    <col min="777" max="777" width="15" style="158" customWidth="1"/>
    <col min="778" max="870" width="31.7109375" style="158" customWidth="1"/>
    <col min="871" max="871" width="11.42578125" style="158" customWidth="1"/>
    <col min="872" max="1016" width="33.28515625" style="158"/>
    <col min="1017" max="1017" width="9.140625" style="158" customWidth="1"/>
    <col min="1018" max="1018" width="14" style="158" customWidth="1"/>
    <col min="1019" max="1019" width="21.85546875" style="158" customWidth="1"/>
    <col min="1020" max="1020" width="15.5703125" style="158" customWidth="1"/>
    <col min="1021" max="1032" width="14" style="158" customWidth="1"/>
    <col min="1033" max="1033" width="15" style="158" customWidth="1"/>
    <col min="1034" max="1126" width="31.7109375" style="158" customWidth="1"/>
    <col min="1127" max="1127" width="11.42578125" style="158" customWidth="1"/>
    <col min="1128" max="1272" width="33.28515625" style="158"/>
    <col min="1273" max="1273" width="9.140625" style="158" customWidth="1"/>
    <col min="1274" max="1274" width="14" style="158" customWidth="1"/>
    <col min="1275" max="1275" width="21.85546875" style="158" customWidth="1"/>
    <col min="1276" max="1276" width="15.5703125" style="158" customWidth="1"/>
    <col min="1277" max="1288" width="14" style="158" customWidth="1"/>
    <col min="1289" max="1289" width="15" style="158" customWidth="1"/>
    <col min="1290" max="1382" width="31.7109375" style="158" customWidth="1"/>
    <col min="1383" max="1383" width="11.42578125" style="158" customWidth="1"/>
    <col min="1384" max="1528" width="33.28515625" style="158"/>
    <col min="1529" max="1529" width="9.140625" style="158" customWidth="1"/>
    <col min="1530" max="1530" width="14" style="158" customWidth="1"/>
    <col min="1531" max="1531" width="21.85546875" style="158" customWidth="1"/>
    <col min="1532" max="1532" width="15.5703125" style="158" customWidth="1"/>
    <col min="1533" max="1544" width="14" style="158" customWidth="1"/>
    <col min="1545" max="1545" width="15" style="158" customWidth="1"/>
    <col min="1546" max="1638" width="31.7109375" style="158" customWidth="1"/>
    <col min="1639" max="1639" width="11.42578125" style="158" customWidth="1"/>
    <col min="1640" max="1784" width="33.28515625" style="158"/>
    <col min="1785" max="1785" width="9.140625" style="158" customWidth="1"/>
    <col min="1786" max="1786" width="14" style="158" customWidth="1"/>
    <col min="1787" max="1787" width="21.85546875" style="158" customWidth="1"/>
    <col min="1788" max="1788" width="15.5703125" style="158" customWidth="1"/>
    <col min="1789" max="1800" width="14" style="158" customWidth="1"/>
    <col min="1801" max="1801" width="15" style="158" customWidth="1"/>
    <col min="1802" max="1894" width="31.7109375" style="158" customWidth="1"/>
    <col min="1895" max="1895" width="11.42578125" style="158" customWidth="1"/>
    <col min="1896" max="2040" width="33.28515625" style="158"/>
    <col min="2041" max="2041" width="9.140625" style="158" customWidth="1"/>
    <col min="2042" max="2042" width="14" style="158" customWidth="1"/>
    <col min="2043" max="2043" width="21.85546875" style="158" customWidth="1"/>
    <col min="2044" max="2044" width="15.5703125" style="158" customWidth="1"/>
    <col min="2045" max="2056" width="14" style="158" customWidth="1"/>
    <col min="2057" max="2057" width="15" style="158" customWidth="1"/>
    <col min="2058" max="2150" width="31.7109375" style="158" customWidth="1"/>
    <col min="2151" max="2151" width="11.42578125" style="158" customWidth="1"/>
    <col min="2152" max="2296" width="33.28515625" style="158"/>
    <col min="2297" max="2297" width="9.140625" style="158" customWidth="1"/>
    <col min="2298" max="2298" width="14" style="158" customWidth="1"/>
    <col min="2299" max="2299" width="21.85546875" style="158" customWidth="1"/>
    <col min="2300" max="2300" width="15.5703125" style="158" customWidth="1"/>
    <col min="2301" max="2312" width="14" style="158" customWidth="1"/>
    <col min="2313" max="2313" width="15" style="158" customWidth="1"/>
    <col min="2314" max="2406" width="31.7109375" style="158" customWidth="1"/>
    <col min="2407" max="2407" width="11.42578125" style="158" customWidth="1"/>
    <col min="2408" max="2552" width="33.28515625" style="158"/>
    <col min="2553" max="2553" width="9.140625" style="158" customWidth="1"/>
    <col min="2554" max="2554" width="14" style="158" customWidth="1"/>
    <col min="2555" max="2555" width="21.85546875" style="158" customWidth="1"/>
    <col min="2556" max="2556" width="15.5703125" style="158" customWidth="1"/>
    <col min="2557" max="2568" width="14" style="158" customWidth="1"/>
    <col min="2569" max="2569" width="15" style="158" customWidth="1"/>
    <col min="2570" max="2662" width="31.7109375" style="158" customWidth="1"/>
    <col min="2663" max="2663" width="11.42578125" style="158" customWidth="1"/>
    <col min="2664" max="2808" width="33.28515625" style="158"/>
    <col min="2809" max="2809" width="9.140625" style="158" customWidth="1"/>
    <col min="2810" max="2810" width="14" style="158" customWidth="1"/>
    <col min="2811" max="2811" width="21.85546875" style="158" customWidth="1"/>
    <col min="2812" max="2812" width="15.5703125" style="158" customWidth="1"/>
    <col min="2813" max="2824" width="14" style="158" customWidth="1"/>
    <col min="2825" max="2825" width="15" style="158" customWidth="1"/>
    <col min="2826" max="2918" width="31.7109375" style="158" customWidth="1"/>
    <col min="2919" max="2919" width="11.42578125" style="158" customWidth="1"/>
    <col min="2920" max="3064" width="33.28515625" style="158"/>
    <col min="3065" max="3065" width="9.140625" style="158" customWidth="1"/>
    <col min="3066" max="3066" width="14" style="158" customWidth="1"/>
    <col min="3067" max="3067" width="21.85546875" style="158" customWidth="1"/>
    <col min="3068" max="3068" width="15.5703125" style="158" customWidth="1"/>
    <col min="3069" max="3080" width="14" style="158" customWidth="1"/>
    <col min="3081" max="3081" width="15" style="158" customWidth="1"/>
    <col min="3082" max="3174" width="31.7109375" style="158" customWidth="1"/>
    <col min="3175" max="3175" width="11.42578125" style="158" customWidth="1"/>
    <col min="3176" max="3320" width="33.28515625" style="158"/>
    <col min="3321" max="3321" width="9.140625" style="158" customWidth="1"/>
    <col min="3322" max="3322" width="14" style="158" customWidth="1"/>
    <col min="3323" max="3323" width="21.85546875" style="158" customWidth="1"/>
    <col min="3324" max="3324" width="15.5703125" style="158" customWidth="1"/>
    <col min="3325" max="3336" width="14" style="158" customWidth="1"/>
    <col min="3337" max="3337" width="15" style="158" customWidth="1"/>
    <col min="3338" max="3430" width="31.7109375" style="158" customWidth="1"/>
    <col min="3431" max="3431" width="11.42578125" style="158" customWidth="1"/>
    <col min="3432" max="3576" width="33.28515625" style="158"/>
    <col min="3577" max="3577" width="9.140625" style="158" customWidth="1"/>
    <col min="3578" max="3578" width="14" style="158" customWidth="1"/>
    <col min="3579" max="3579" width="21.85546875" style="158" customWidth="1"/>
    <col min="3580" max="3580" width="15.5703125" style="158" customWidth="1"/>
    <col min="3581" max="3592" width="14" style="158" customWidth="1"/>
    <col min="3593" max="3593" width="15" style="158" customWidth="1"/>
    <col min="3594" max="3686" width="31.7109375" style="158" customWidth="1"/>
    <col min="3687" max="3687" width="11.42578125" style="158" customWidth="1"/>
    <col min="3688" max="3832" width="33.28515625" style="158"/>
    <col min="3833" max="3833" width="9.140625" style="158" customWidth="1"/>
    <col min="3834" max="3834" width="14" style="158" customWidth="1"/>
    <col min="3835" max="3835" width="21.85546875" style="158" customWidth="1"/>
    <col min="3836" max="3836" width="15.5703125" style="158" customWidth="1"/>
    <col min="3837" max="3848" width="14" style="158" customWidth="1"/>
    <col min="3849" max="3849" width="15" style="158" customWidth="1"/>
    <col min="3850" max="3942" width="31.7109375" style="158" customWidth="1"/>
    <col min="3943" max="3943" width="11.42578125" style="158" customWidth="1"/>
    <col min="3944" max="4088" width="33.28515625" style="158"/>
    <col min="4089" max="4089" width="9.140625" style="158" customWidth="1"/>
    <col min="4090" max="4090" width="14" style="158" customWidth="1"/>
    <col min="4091" max="4091" width="21.85546875" style="158" customWidth="1"/>
    <col min="4092" max="4092" width="15.5703125" style="158" customWidth="1"/>
    <col min="4093" max="4104" width="14" style="158" customWidth="1"/>
    <col min="4105" max="4105" width="15" style="158" customWidth="1"/>
    <col min="4106" max="4198" width="31.7109375" style="158" customWidth="1"/>
    <col min="4199" max="4199" width="11.42578125" style="158" customWidth="1"/>
    <col min="4200" max="4344" width="33.28515625" style="158"/>
    <col min="4345" max="4345" width="9.140625" style="158" customWidth="1"/>
    <col min="4346" max="4346" width="14" style="158" customWidth="1"/>
    <col min="4347" max="4347" width="21.85546875" style="158" customWidth="1"/>
    <col min="4348" max="4348" width="15.5703125" style="158" customWidth="1"/>
    <col min="4349" max="4360" width="14" style="158" customWidth="1"/>
    <col min="4361" max="4361" width="15" style="158" customWidth="1"/>
    <col min="4362" max="4454" width="31.7109375" style="158" customWidth="1"/>
    <col min="4455" max="4455" width="11.42578125" style="158" customWidth="1"/>
    <col min="4456" max="4600" width="33.28515625" style="158"/>
    <col min="4601" max="4601" width="9.140625" style="158" customWidth="1"/>
    <col min="4602" max="4602" width="14" style="158" customWidth="1"/>
    <col min="4603" max="4603" width="21.85546875" style="158" customWidth="1"/>
    <col min="4604" max="4604" width="15.5703125" style="158" customWidth="1"/>
    <col min="4605" max="4616" width="14" style="158" customWidth="1"/>
    <col min="4617" max="4617" width="15" style="158" customWidth="1"/>
    <col min="4618" max="4710" width="31.7109375" style="158" customWidth="1"/>
    <col min="4711" max="4711" width="11.42578125" style="158" customWidth="1"/>
    <col min="4712" max="4856" width="33.28515625" style="158"/>
    <col min="4857" max="4857" width="9.140625" style="158" customWidth="1"/>
    <col min="4858" max="4858" width="14" style="158" customWidth="1"/>
    <col min="4859" max="4859" width="21.85546875" style="158" customWidth="1"/>
    <col min="4860" max="4860" width="15.5703125" style="158" customWidth="1"/>
    <col min="4861" max="4872" width="14" style="158" customWidth="1"/>
    <col min="4873" max="4873" width="15" style="158" customWidth="1"/>
    <col min="4874" max="4966" width="31.7109375" style="158" customWidth="1"/>
    <col min="4967" max="4967" width="11.42578125" style="158" customWidth="1"/>
    <col min="4968" max="5112" width="33.28515625" style="158"/>
    <col min="5113" max="5113" width="9.140625" style="158" customWidth="1"/>
    <col min="5114" max="5114" width="14" style="158" customWidth="1"/>
    <col min="5115" max="5115" width="21.85546875" style="158" customWidth="1"/>
    <col min="5116" max="5116" width="15.5703125" style="158" customWidth="1"/>
    <col min="5117" max="5128" width="14" style="158" customWidth="1"/>
    <col min="5129" max="5129" width="15" style="158" customWidth="1"/>
    <col min="5130" max="5222" width="31.7109375" style="158" customWidth="1"/>
    <col min="5223" max="5223" width="11.42578125" style="158" customWidth="1"/>
    <col min="5224" max="5368" width="33.28515625" style="158"/>
    <col min="5369" max="5369" width="9.140625" style="158" customWidth="1"/>
    <col min="5370" max="5370" width="14" style="158" customWidth="1"/>
    <col min="5371" max="5371" width="21.85546875" style="158" customWidth="1"/>
    <col min="5372" max="5372" width="15.5703125" style="158" customWidth="1"/>
    <col min="5373" max="5384" width="14" style="158" customWidth="1"/>
    <col min="5385" max="5385" width="15" style="158" customWidth="1"/>
    <col min="5386" max="5478" width="31.7109375" style="158" customWidth="1"/>
    <col min="5479" max="5479" width="11.42578125" style="158" customWidth="1"/>
    <col min="5480" max="5624" width="33.28515625" style="158"/>
    <col min="5625" max="5625" width="9.140625" style="158" customWidth="1"/>
    <col min="5626" max="5626" width="14" style="158" customWidth="1"/>
    <col min="5627" max="5627" width="21.85546875" style="158" customWidth="1"/>
    <col min="5628" max="5628" width="15.5703125" style="158" customWidth="1"/>
    <col min="5629" max="5640" width="14" style="158" customWidth="1"/>
    <col min="5641" max="5641" width="15" style="158" customWidth="1"/>
    <col min="5642" max="5734" width="31.7109375" style="158" customWidth="1"/>
    <col min="5735" max="5735" width="11.42578125" style="158" customWidth="1"/>
    <col min="5736" max="5880" width="33.28515625" style="158"/>
    <col min="5881" max="5881" width="9.140625" style="158" customWidth="1"/>
    <col min="5882" max="5882" width="14" style="158" customWidth="1"/>
    <col min="5883" max="5883" width="21.85546875" style="158" customWidth="1"/>
    <col min="5884" max="5884" width="15.5703125" style="158" customWidth="1"/>
    <col min="5885" max="5896" width="14" style="158" customWidth="1"/>
    <col min="5897" max="5897" width="15" style="158" customWidth="1"/>
    <col min="5898" max="5990" width="31.7109375" style="158" customWidth="1"/>
    <col min="5991" max="5991" width="11.42578125" style="158" customWidth="1"/>
    <col min="5992" max="6136" width="33.28515625" style="158"/>
    <col min="6137" max="6137" width="9.140625" style="158" customWidth="1"/>
    <col min="6138" max="6138" width="14" style="158" customWidth="1"/>
    <col min="6139" max="6139" width="21.85546875" style="158" customWidth="1"/>
    <col min="6140" max="6140" width="15.5703125" style="158" customWidth="1"/>
    <col min="6141" max="6152" width="14" style="158" customWidth="1"/>
    <col min="6153" max="6153" width="15" style="158" customWidth="1"/>
    <col min="6154" max="6246" width="31.7109375" style="158" customWidth="1"/>
    <col min="6247" max="6247" width="11.42578125" style="158" customWidth="1"/>
    <col min="6248" max="6392" width="33.28515625" style="158"/>
    <col min="6393" max="6393" width="9.140625" style="158" customWidth="1"/>
    <col min="6394" max="6394" width="14" style="158" customWidth="1"/>
    <col min="6395" max="6395" width="21.85546875" style="158" customWidth="1"/>
    <col min="6396" max="6396" width="15.5703125" style="158" customWidth="1"/>
    <col min="6397" max="6408" width="14" style="158" customWidth="1"/>
    <col min="6409" max="6409" width="15" style="158" customWidth="1"/>
    <col min="6410" max="6502" width="31.7109375" style="158" customWidth="1"/>
    <col min="6503" max="6503" width="11.42578125" style="158" customWidth="1"/>
    <col min="6504" max="6648" width="33.28515625" style="158"/>
    <col min="6649" max="6649" width="9.140625" style="158" customWidth="1"/>
    <col min="6650" max="6650" width="14" style="158" customWidth="1"/>
    <col min="6651" max="6651" width="21.85546875" style="158" customWidth="1"/>
    <col min="6652" max="6652" width="15.5703125" style="158" customWidth="1"/>
    <col min="6653" max="6664" width="14" style="158" customWidth="1"/>
    <col min="6665" max="6665" width="15" style="158" customWidth="1"/>
    <col min="6666" max="6758" width="31.7109375" style="158" customWidth="1"/>
    <col min="6759" max="6759" width="11.42578125" style="158" customWidth="1"/>
    <col min="6760" max="6904" width="33.28515625" style="158"/>
    <col min="6905" max="6905" width="9.140625" style="158" customWidth="1"/>
    <col min="6906" max="6906" width="14" style="158" customWidth="1"/>
    <col min="6907" max="6907" width="21.85546875" style="158" customWidth="1"/>
    <col min="6908" max="6908" width="15.5703125" style="158" customWidth="1"/>
    <col min="6909" max="6920" width="14" style="158" customWidth="1"/>
    <col min="6921" max="6921" width="15" style="158" customWidth="1"/>
    <col min="6922" max="7014" width="31.7109375" style="158" customWidth="1"/>
    <col min="7015" max="7015" width="11.42578125" style="158" customWidth="1"/>
    <col min="7016" max="7160" width="33.28515625" style="158"/>
    <col min="7161" max="7161" width="9.140625" style="158" customWidth="1"/>
    <col min="7162" max="7162" width="14" style="158" customWidth="1"/>
    <col min="7163" max="7163" width="21.85546875" style="158" customWidth="1"/>
    <col min="7164" max="7164" width="15.5703125" style="158" customWidth="1"/>
    <col min="7165" max="7176" width="14" style="158" customWidth="1"/>
    <col min="7177" max="7177" width="15" style="158" customWidth="1"/>
    <col min="7178" max="7270" width="31.7109375" style="158" customWidth="1"/>
    <col min="7271" max="7271" width="11.42578125" style="158" customWidth="1"/>
    <col min="7272" max="7416" width="33.28515625" style="158"/>
    <col min="7417" max="7417" width="9.140625" style="158" customWidth="1"/>
    <col min="7418" max="7418" width="14" style="158" customWidth="1"/>
    <col min="7419" max="7419" width="21.85546875" style="158" customWidth="1"/>
    <col min="7420" max="7420" width="15.5703125" style="158" customWidth="1"/>
    <col min="7421" max="7432" width="14" style="158" customWidth="1"/>
    <col min="7433" max="7433" width="15" style="158" customWidth="1"/>
    <col min="7434" max="7526" width="31.7109375" style="158" customWidth="1"/>
    <col min="7527" max="7527" width="11.42578125" style="158" customWidth="1"/>
    <col min="7528" max="7672" width="33.28515625" style="158"/>
    <col min="7673" max="7673" width="9.140625" style="158" customWidth="1"/>
    <col min="7674" max="7674" width="14" style="158" customWidth="1"/>
    <col min="7675" max="7675" width="21.85546875" style="158" customWidth="1"/>
    <col min="7676" max="7676" width="15.5703125" style="158" customWidth="1"/>
    <col min="7677" max="7688" width="14" style="158" customWidth="1"/>
    <col min="7689" max="7689" width="15" style="158" customWidth="1"/>
    <col min="7690" max="7782" width="31.7109375" style="158" customWidth="1"/>
    <col min="7783" max="7783" width="11.42578125" style="158" customWidth="1"/>
    <col min="7784" max="7928" width="33.28515625" style="158"/>
    <col min="7929" max="7929" width="9.140625" style="158" customWidth="1"/>
    <col min="7930" max="7930" width="14" style="158" customWidth="1"/>
    <col min="7931" max="7931" width="21.85546875" style="158" customWidth="1"/>
    <col min="7932" max="7932" width="15.5703125" style="158" customWidth="1"/>
    <col min="7933" max="7944" width="14" style="158" customWidth="1"/>
    <col min="7945" max="7945" width="15" style="158" customWidth="1"/>
    <col min="7946" max="8038" width="31.7109375" style="158" customWidth="1"/>
    <col min="8039" max="8039" width="11.42578125" style="158" customWidth="1"/>
    <col min="8040" max="8184" width="33.28515625" style="158"/>
    <col min="8185" max="8185" width="9.140625" style="158" customWidth="1"/>
    <col min="8186" max="8186" width="14" style="158" customWidth="1"/>
    <col min="8187" max="8187" width="21.85546875" style="158" customWidth="1"/>
    <col min="8188" max="8188" width="15.5703125" style="158" customWidth="1"/>
    <col min="8189" max="8200" width="14" style="158" customWidth="1"/>
    <col min="8201" max="8201" width="15" style="158" customWidth="1"/>
    <col min="8202" max="8294" width="31.7109375" style="158" customWidth="1"/>
    <col min="8295" max="8295" width="11.42578125" style="158" customWidth="1"/>
    <col min="8296" max="8440" width="33.28515625" style="158"/>
    <col min="8441" max="8441" width="9.140625" style="158" customWidth="1"/>
    <col min="8442" max="8442" width="14" style="158" customWidth="1"/>
    <col min="8443" max="8443" width="21.85546875" style="158" customWidth="1"/>
    <col min="8444" max="8444" width="15.5703125" style="158" customWidth="1"/>
    <col min="8445" max="8456" width="14" style="158" customWidth="1"/>
    <col min="8457" max="8457" width="15" style="158" customWidth="1"/>
    <col min="8458" max="8550" width="31.7109375" style="158" customWidth="1"/>
    <col min="8551" max="8551" width="11.42578125" style="158" customWidth="1"/>
    <col min="8552" max="8696" width="33.28515625" style="158"/>
    <col min="8697" max="8697" width="9.140625" style="158" customWidth="1"/>
    <col min="8698" max="8698" width="14" style="158" customWidth="1"/>
    <col min="8699" max="8699" width="21.85546875" style="158" customWidth="1"/>
    <col min="8700" max="8700" width="15.5703125" style="158" customWidth="1"/>
    <col min="8701" max="8712" width="14" style="158" customWidth="1"/>
    <col min="8713" max="8713" width="15" style="158" customWidth="1"/>
    <col min="8714" max="8806" width="31.7109375" style="158" customWidth="1"/>
    <col min="8807" max="8807" width="11.42578125" style="158" customWidth="1"/>
    <col min="8808" max="8952" width="33.28515625" style="158"/>
    <col min="8953" max="8953" width="9.140625" style="158" customWidth="1"/>
    <col min="8954" max="8954" width="14" style="158" customWidth="1"/>
    <col min="8955" max="8955" width="21.85546875" style="158" customWidth="1"/>
    <col min="8956" max="8956" width="15.5703125" style="158" customWidth="1"/>
    <col min="8957" max="8968" width="14" style="158" customWidth="1"/>
    <col min="8969" max="8969" width="15" style="158" customWidth="1"/>
    <col min="8970" max="9062" width="31.7109375" style="158" customWidth="1"/>
    <col min="9063" max="9063" width="11.42578125" style="158" customWidth="1"/>
    <col min="9064" max="9208" width="33.28515625" style="158"/>
    <col min="9209" max="9209" width="9.140625" style="158" customWidth="1"/>
    <col min="9210" max="9210" width="14" style="158" customWidth="1"/>
    <col min="9211" max="9211" width="21.85546875" style="158" customWidth="1"/>
    <col min="9212" max="9212" width="15.5703125" style="158" customWidth="1"/>
    <col min="9213" max="9224" width="14" style="158" customWidth="1"/>
    <col min="9225" max="9225" width="15" style="158" customWidth="1"/>
    <col min="9226" max="9318" width="31.7109375" style="158" customWidth="1"/>
    <col min="9319" max="9319" width="11.42578125" style="158" customWidth="1"/>
    <col min="9320" max="9464" width="33.28515625" style="158"/>
    <col min="9465" max="9465" width="9.140625" style="158" customWidth="1"/>
    <col min="9466" max="9466" width="14" style="158" customWidth="1"/>
    <col min="9467" max="9467" width="21.85546875" style="158" customWidth="1"/>
    <col min="9468" max="9468" width="15.5703125" style="158" customWidth="1"/>
    <col min="9469" max="9480" width="14" style="158" customWidth="1"/>
    <col min="9481" max="9481" width="15" style="158" customWidth="1"/>
    <col min="9482" max="9574" width="31.7109375" style="158" customWidth="1"/>
    <col min="9575" max="9575" width="11.42578125" style="158" customWidth="1"/>
    <col min="9576" max="9720" width="33.28515625" style="158"/>
    <col min="9721" max="9721" width="9.140625" style="158" customWidth="1"/>
    <col min="9722" max="9722" width="14" style="158" customWidth="1"/>
    <col min="9723" max="9723" width="21.85546875" style="158" customWidth="1"/>
    <col min="9724" max="9724" width="15.5703125" style="158" customWidth="1"/>
    <col min="9725" max="9736" width="14" style="158" customWidth="1"/>
    <col min="9737" max="9737" width="15" style="158" customWidth="1"/>
    <col min="9738" max="9830" width="31.7109375" style="158" customWidth="1"/>
    <col min="9831" max="9831" width="11.42578125" style="158" customWidth="1"/>
    <col min="9832" max="9976" width="33.28515625" style="158"/>
    <col min="9977" max="9977" width="9.140625" style="158" customWidth="1"/>
    <col min="9978" max="9978" width="14" style="158" customWidth="1"/>
    <col min="9979" max="9979" width="21.85546875" style="158" customWidth="1"/>
    <col min="9980" max="9980" width="15.5703125" style="158" customWidth="1"/>
    <col min="9981" max="9992" width="14" style="158" customWidth="1"/>
    <col min="9993" max="9993" width="15" style="158" customWidth="1"/>
    <col min="9994" max="10086" width="31.7109375" style="158" customWidth="1"/>
    <col min="10087" max="10087" width="11.42578125" style="158" customWidth="1"/>
    <col min="10088" max="10232" width="33.28515625" style="158"/>
    <col min="10233" max="10233" width="9.140625" style="158" customWidth="1"/>
    <col min="10234" max="10234" width="14" style="158" customWidth="1"/>
    <col min="10235" max="10235" width="21.85546875" style="158" customWidth="1"/>
    <col min="10236" max="10236" width="15.5703125" style="158" customWidth="1"/>
    <col min="10237" max="10248" width="14" style="158" customWidth="1"/>
    <col min="10249" max="10249" width="15" style="158" customWidth="1"/>
    <col min="10250" max="10342" width="31.7109375" style="158" customWidth="1"/>
    <col min="10343" max="10343" width="11.42578125" style="158" customWidth="1"/>
    <col min="10344" max="10488" width="33.28515625" style="158"/>
    <col min="10489" max="10489" width="9.140625" style="158" customWidth="1"/>
    <col min="10490" max="10490" width="14" style="158" customWidth="1"/>
    <col min="10491" max="10491" width="21.85546875" style="158" customWidth="1"/>
    <col min="10492" max="10492" width="15.5703125" style="158" customWidth="1"/>
    <col min="10493" max="10504" width="14" style="158" customWidth="1"/>
    <col min="10505" max="10505" width="15" style="158" customWidth="1"/>
    <col min="10506" max="10598" width="31.7109375" style="158" customWidth="1"/>
    <col min="10599" max="10599" width="11.42578125" style="158" customWidth="1"/>
    <col min="10600" max="10744" width="33.28515625" style="158"/>
    <col min="10745" max="10745" width="9.140625" style="158" customWidth="1"/>
    <col min="10746" max="10746" width="14" style="158" customWidth="1"/>
    <col min="10747" max="10747" width="21.85546875" style="158" customWidth="1"/>
    <col min="10748" max="10748" width="15.5703125" style="158" customWidth="1"/>
    <col min="10749" max="10760" width="14" style="158" customWidth="1"/>
    <col min="10761" max="10761" width="15" style="158" customWidth="1"/>
    <col min="10762" max="10854" width="31.7109375" style="158" customWidth="1"/>
    <col min="10855" max="10855" width="11.42578125" style="158" customWidth="1"/>
    <col min="10856" max="11000" width="33.28515625" style="158"/>
    <col min="11001" max="11001" width="9.140625" style="158" customWidth="1"/>
    <col min="11002" max="11002" width="14" style="158" customWidth="1"/>
    <col min="11003" max="11003" width="21.85546875" style="158" customWidth="1"/>
    <col min="11004" max="11004" width="15.5703125" style="158" customWidth="1"/>
    <col min="11005" max="11016" width="14" style="158" customWidth="1"/>
    <col min="11017" max="11017" width="15" style="158" customWidth="1"/>
    <col min="11018" max="11110" width="31.7109375" style="158" customWidth="1"/>
    <col min="11111" max="11111" width="11.42578125" style="158" customWidth="1"/>
    <col min="11112" max="11256" width="33.28515625" style="158"/>
    <col min="11257" max="11257" width="9.140625" style="158" customWidth="1"/>
    <col min="11258" max="11258" width="14" style="158" customWidth="1"/>
    <col min="11259" max="11259" width="21.85546875" style="158" customWidth="1"/>
    <col min="11260" max="11260" width="15.5703125" style="158" customWidth="1"/>
    <col min="11261" max="11272" width="14" style="158" customWidth="1"/>
    <col min="11273" max="11273" width="15" style="158" customWidth="1"/>
    <col min="11274" max="11366" width="31.7109375" style="158" customWidth="1"/>
    <col min="11367" max="11367" width="11.42578125" style="158" customWidth="1"/>
    <col min="11368" max="11512" width="33.28515625" style="158"/>
    <col min="11513" max="11513" width="9.140625" style="158" customWidth="1"/>
    <col min="11514" max="11514" width="14" style="158" customWidth="1"/>
    <col min="11515" max="11515" width="21.85546875" style="158" customWidth="1"/>
    <col min="11516" max="11516" width="15.5703125" style="158" customWidth="1"/>
    <col min="11517" max="11528" width="14" style="158" customWidth="1"/>
    <col min="11529" max="11529" width="15" style="158" customWidth="1"/>
    <col min="11530" max="11622" width="31.7109375" style="158" customWidth="1"/>
    <col min="11623" max="11623" width="11.42578125" style="158" customWidth="1"/>
    <col min="11624" max="11768" width="33.28515625" style="158"/>
    <col min="11769" max="11769" width="9.140625" style="158" customWidth="1"/>
    <col min="11770" max="11770" width="14" style="158" customWidth="1"/>
    <col min="11771" max="11771" width="21.85546875" style="158" customWidth="1"/>
    <col min="11772" max="11772" width="15.5703125" style="158" customWidth="1"/>
    <col min="11773" max="11784" width="14" style="158" customWidth="1"/>
    <col min="11785" max="11785" width="15" style="158" customWidth="1"/>
    <col min="11786" max="11878" width="31.7109375" style="158" customWidth="1"/>
    <col min="11879" max="11879" width="11.42578125" style="158" customWidth="1"/>
    <col min="11880" max="12024" width="33.28515625" style="158"/>
    <col min="12025" max="12025" width="9.140625" style="158" customWidth="1"/>
    <col min="12026" max="12026" width="14" style="158" customWidth="1"/>
    <col min="12027" max="12027" width="21.85546875" style="158" customWidth="1"/>
    <col min="12028" max="12028" width="15.5703125" style="158" customWidth="1"/>
    <col min="12029" max="12040" width="14" style="158" customWidth="1"/>
    <col min="12041" max="12041" width="15" style="158" customWidth="1"/>
    <col min="12042" max="12134" width="31.7109375" style="158" customWidth="1"/>
    <col min="12135" max="12135" width="11.42578125" style="158" customWidth="1"/>
    <col min="12136" max="12280" width="33.28515625" style="158"/>
    <col min="12281" max="12281" width="9.140625" style="158" customWidth="1"/>
    <col min="12282" max="12282" width="14" style="158" customWidth="1"/>
    <col min="12283" max="12283" width="21.85546875" style="158" customWidth="1"/>
    <col min="12284" max="12284" width="15.5703125" style="158" customWidth="1"/>
    <col min="12285" max="12296" width="14" style="158" customWidth="1"/>
    <col min="12297" max="12297" width="15" style="158" customWidth="1"/>
    <col min="12298" max="12390" width="31.7109375" style="158" customWidth="1"/>
    <col min="12391" max="12391" width="11.42578125" style="158" customWidth="1"/>
    <col min="12392" max="12536" width="33.28515625" style="158"/>
    <col min="12537" max="12537" width="9.140625" style="158" customWidth="1"/>
    <col min="12538" max="12538" width="14" style="158" customWidth="1"/>
    <col min="12539" max="12539" width="21.85546875" style="158" customWidth="1"/>
    <col min="12540" max="12540" width="15.5703125" style="158" customWidth="1"/>
    <col min="12541" max="12552" width="14" style="158" customWidth="1"/>
    <col min="12553" max="12553" width="15" style="158" customWidth="1"/>
    <col min="12554" max="12646" width="31.7109375" style="158" customWidth="1"/>
    <col min="12647" max="12647" width="11.42578125" style="158" customWidth="1"/>
    <col min="12648" max="12792" width="33.28515625" style="158"/>
    <col min="12793" max="12793" width="9.140625" style="158" customWidth="1"/>
    <col min="12794" max="12794" width="14" style="158" customWidth="1"/>
    <col min="12795" max="12795" width="21.85546875" style="158" customWidth="1"/>
    <col min="12796" max="12796" width="15.5703125" style="158" customWidth="1"/>
    <col min="12797" max="12808" width="14" style="158" customWidth="1"/>
    <col min="12809" max="12809" width="15" style="158" customWidth="1"/>
    <col min="12810" max="12902" width="31.7109375" style="158" customWidth="1"/>
    <col min="12903" max="12903" width="11.42578125" style="158" customWidth="1"/>
    <col min="12904" max="13048" width="33.28515625" style="158"/>
    <col min="13049" max="13049" width="9.140625" style="158" customWidth="1"/>
    <col min="13050" max="13050" width="14" style="158" customWidth="1"/>
    <col min="13051" max="13051" width="21.85546875" style="158" customWidth="1"/>
    <col min="13052" max="13052" width="15.5703125" style="158" customWidth="1"/>
    <col min="13053" max="13064" width="14" style="158" customWidth="1"/>
    <col min="13065" max="13065" width="15" style="158" customWidth="1"/>
    <col min="13066" max="13158" width="31.7109375" style="158" customWidth="1"/>
    <col min="13159" max="13159" width="11.42578125" style="158" customWidth="1"/>
    <col min="13160" max="13304" width="33.28515625" style="158"/>
    <col min="13305" max="13305" width="9.140625" style="158" customWidth="1"/>
    <col min="13306" max="13306" width="14" style="158" customWidth="1"/>
    <col min="13307" max="13307" width="21.85546875" style="158" customWidth="1"/>
    <col min="13308" max="13308" width="15.5703125" style="158" customWidth="1"/>
    <col min="13309" max="13320" width="14" style="158" customWidth="1"/>
    <col min="13321" max="13321" width="15" style="158" customWidth="1"/>
    <col min="13322" max="13414" width="31.7109375" style="158" customWidth="1"/>
    <col min="13415" max="13415" width="11.42578125" style="158" customWidth="1"/>
    <col min="13416" max="13560" width="33.28515625" style="158"/>
    <col min="13561" max="13561" width="9.140625" style="158" customWidth="1"/>
    <col min="13562" max="13562" width="14" style="158" customWidth="1"/>
    <col min="13563" max="13563" width="21.85546875" style="158" customWidth="1"/>
    <col min="13564" max="13564" width="15.5703125" style="158" customWidth="1"/>
    <col min="13565" max="13576" width="14" style="158" customWidth="1"/>
    <col min="13577" max="13577" width="15" style="158" customWidth="1"/>
    <col min="13578" max="13670" width="31.7109375" style="158" customWidth="1"/>
    <col min="13671" max="13671" width="11.42578125" style="158" customWidth="1"/>
    <col min="13672" max="13816" width="33.28515625" style="158"/>
    <col min="13817" max="13817" width="9.140625" style="158" customWidth="1"/>
    <col min="13818" max="13818" width="14" style="158" customWidth="1"/>
    <col min="13819" max="13819" width="21.85546875" style="158" customWidth="1"/>
    <col min="13820" max="13820" width="15.5703125" style="158" customWidth="1"/>
    <col min="13821" max="13832" width="14" style="158" customWidth="1"/>
    <col min="13833" max="13833" width="15" style="158" customWidth="1"/>
    <col min="13834" max="13926" width="31.7109375" style="158" customWidth="1"/>
    <col min="13927" max="13927" width="11.42578125" style="158" customWidth="1"/>
    <col min="13928" max="14072" width="33.28515625" style="158"/>
    <col min="14073" max="14073" width="9.140625" style="158" customWidth="1"/>
    <col min="14074" max="14074" width="14" style="158" customWidth="1"/>
    <col min="14075" max="14075" width="21.85546875" style="158" customWidth="1"/>
    <col min="14076" max="14076" width="15.5703125" style="158" customWidth="1"/>
    <col min="14077" max="14088" width="14" style="158" customWidth="1"/>
    <col min="14089" max="14089" width="15" style="158" customWidth="1"/>
    <col min="14090" max="14182" width="31.7109375" style="158" customWidth="1"/>
    <col min="14183" max="14183" width="11.42578125" style="158" customWidth="1"/>
    <col min="14184" max="14328" width="33.28515625" style="158"/>
    <col min="14329" max="14329" width="9.140625" style="158" customWidth="1"/>
    <col min="14330" max="14330" width="14" style="158" customWidth="1"/>
    <col min="14331" max="14331" width="21.85546875" style="158" customWidth="1"/>
    <col min="14332" max="14332" width="15.5703125" style="158" customWidth="1"/>
    <col min="14333" max="14344" width="14" style="158" customWidth="1"/>
    <col min="14345" max="14345" width="15" style="158" customWidth="1"/>
    <col min="14346" max="14438" width="31.7109375" style="158" customWidth="1"/>
    <col min="14439" max="14439" width="11.42578125" style="158" customWidth="1"/>
    <col min="14440" max="14584" width="33.28515625" style="158"/>
    <col min="14585" max="14585" width="9.140625" style="158" customWidth="1"/>
    <col min="14586" max="14586" width="14" style="158" customWidth="1"/>
    <col min="14587" max="14587" width="21.85546875" style="158" customWidth="1"/>
    <col min="14588" max="14588" width="15.5703125" style="158" customWidth="1"/>
    <col min="14589" max="14600" width="14" style="158" customWidth="1"/>
    <col min="14601" max="14601" width="15" style="158" customWidth="1"/>
    <col min="14602" max="14694" width="31.7109375" style="158" customWidth="1"/>
    <col min="14695" max="14695" width="11.42578125" style="158" customWidth="1"/>
    <col min="14696" max="14840" width="33.28515625" style="158"/>
    <col min="14841" max="14841" width="9.140625" style="158" customWidth="1"/>
    <col min="14842" max="14842" width="14" style="158" customWidth="1"/>
    <col min="14843" max="14843" width="21.85546875" style="158" customWidth="1"/>
    <col min="14844" max="14844" width="15.5703125" style="158" customWidth="1"/>
    <col min="14845" max="14856" width="14" style="158" customWidth="1"/>
    <col min="14857" max="14857" width="15" style="158" customWidth="1"/>
    <col min="14858" max="14950" width="31.7109375" style="158" customWidth="1"/>
    <col min="14951" max="14951" width="11.42578125" style="158" customWidth="1"/>
    <col min="14952" max="15096" width="33.28515625" style="158"/>
    <col min="15097" max="15097" width="9.140625" style="158" customWidth="1"/>
    <col min="15098" max="15098" width="14" style="158" customWidth="1"/>
    <col min="15099" max="15099" width="21.85546875" style="158" customWidth="1"/>
    <col min="15100" max="15100" width="15.5703125" style="158" customWidth="1"/>
    <col min="15101" max="15112" width="14" style="158" customWidth="1"/>
    <col min="15113" max="15113" width="15" style="158" customWidth="1"/>
    <col min="15114" max="15206" width="31.7109375" style="158" customWidth="1"/>
    <col min="15207" max="15207" width="11.42578125" style="158" customWidth="1"/>
    <col min="15208" max="15352" width="33.28515625" style="158"/>
    <col min="15353" max="15353" width="9.140625" style="158" customWidth="1"/>
    <col min="15354" max="15354" width="14" style="158" customWidth="1"/>
    <col min="15355" max="15355" width="21.85546875" style="158" customWidth="1"/>
    <col min="15356" max="15356" width="15.5703125" style="158" customWidth="1"/>
    <col min="15357" max="15368" width="14" style="158" customWidth="1"/>
    <col min="15369" max="15369" width="15" style="158" customWidth="1"/>
    <col min="15370" max="15462" width="31.7109375" style="158" customWidth="1"/>
    <col min="15463" max="15463" width="11.42578125" style="158" customWidth="1"/>
    <col min="15464" max="15608" width="33.28515625" style="158"/>
    <col min="15609" max="15609" width="9.140625" style="158" customWidth="1"/>
    <col min="15610" max="15610" width="14" style="158" customWidth="1"/>
    <col min="15611" max="15611" width="21.85546875" style="158" customWidth="1"/>
    <col min="15612" max="15612" width="15.5703125" style="158" customWidth="1"/>
    <col min="15613" max="15624" width="14" style="158" customWidth="1"/>
    <col min="15625" max="15625" width="15" style="158" customWidth="1"/>
    <col min="15626" max="15718" width="31.7109375" style="158" customWidth="1"/>
    <col min="15719" max="15719" width="11.42578125" style="158" customWidth="1"/>
    <col min="15720" max="15864" width="33.28515625" style="158"/>
    <col min="15865" max="15865" width="9.140625" style="158" customWidth="1"/>
    <col min="15866" max="15866" width="14" style="158" customWidth="1"/>
    <col min="15867" max="15867" width="21.85546875" style="158" customWidth="1"/>
    <col min="15868" max="15868" width="15.5703125" style="158" customWidth="1"/>
    <col min="15869" max="15880" width="14" style="158" customWidth="1"/>
    <col min="15881" max="15881" width="15" style="158" customWidth="1"/>
    <col min="15882" max="15974" width="31.7109375" style="158" customWidth="1"/>
    <col min="15975" max="15975" width="11.42578125" style="158" customWidth="1"/>
    <col min="15976" max="16120" width="33.28515625" style="158"/>
    <col min="16121" max="16121" width="9.140625" style="158" customWidth="1"/>
    <col min="16122" max="16122" width="14" style="158" customWidth="1"/>
    <col min="16123" max="16123" width="21.85546875" style="158" customWidth="1"/>
    <col min="16124" max="16124" width="15.5703125" style="158" customWidth="1"/>
    <col min="16125" max="16136" width="14" style="158" customWidth="1"/>
    <col min="16137" max="16137" width="15" style="158" customWidth="1"/>
    <col min="16138" max="16230" width="31.7109375" style="158" customWidth="1"/>
    <col min="16231" max="16231" width="11.42578125" style="158" customWidth="1"/>
    <col min="16232" max="16384" width="33.28515625" style="158"/>
  </cols>
  <sheetData>
    <row r="1" spans="1:11">
      <c r="B1" s="187" t="s">
        <v>3</v>
      </c>
      <c r="C1" s="187"/>
      <c r="D1" s="187"/>
    </row>
    <row r="2" spans="1:11">
      <c r="B2" s="187" t="s">
        <v>280</v>
      </c>
      <c r="C2" s="187"/>
      <c r="D2" s="187"/>
    </row>
    <row r="3" spans="1:11">
      <c r="B3" s="187"/>
      <c r="C3" s="187"/>
      <c r="D3" s="187"/>
    </row>
    <row r="4" spans="1:11" ht="15">
      <c r="B4" s="159"/>
      <c r="C4" s="159"/>
      <c r="D4" s="159"/>
      <c r="F4" s="159"/>
      <c r="G4" s="160"/>
      <c r="H4" s="160"/>
      <c r="I4" s="160"/>
      <c r="J4" s="160"/>
      <c r="K4" s="160"/>
    </row>
    <row r="5" spans="1:11" ht="21" customHeight="1" thickBot="1">
      <c r="B5" s="161" t="s">
        <v>281</v>
      </c>
      <c r="C5" s="161" t="s">
        <v>282</v>
      </c>
      <c r="D5" s="162" t="s">
        <v>283</v>
      </c>
      <c r="F5" s="159"/>
      <c r="G5" s="160"/>
      <c r="H5" s="160"/>
      <c r="I5" s="160"/>
      <c r="J5" s="160"/>
      <c r="K5" s="160"/>
    </row>
    <row r="6" spans="1:11" ht="53.25" customHeight="1">
      <c r="B6" s="163" t="s">
        <v>284</v>
      </c>
      <c r="C6" s="164" t="s">
        <v>285</v>
      </c>
      <c r="D6" s="165" t="s">
        <v>286</v>
      </c>
      <c r="F6" s="159"/>
      <c r="G6" s="160"/>
      <c r="H6" s="160"/>
      <c r="I6" s="160"/>
      <c r="J6" s="160"/>
      <c r="K6" s="160"/>
    </row>
    <row r="7" spans="1:11" ht="15">
      <c r="A7" s="166"/>
      <c r="B7" s="167" t="s">
        <v>287</v>
      </c>
      <c r="C7" s="168">
        <v>8.7848844581874211E-2</v>
      </c>
      <c r="D7" s="169">
        <f>C7*$D$25</f>
        <v>790129.16850901232</v>
      </c>
      <c r="F7" s="159"/>
      <c r="G7" s="160"/>
      <c r="H7" s="160"/>
      <c r="I7" s="160"/>
      <c r="J7" s="160"/>
      <c r="K7" s="160"/>
    </row>
    <row r="8" spans="1:11" ht="15">
      <c r="A8" s="166"/>
      <c r="B8" s="170" t="s">
        <v>288</v>
      </c>
      <c r="C8" s="168">
        <v>4.7289717802900975E-3</v>
      </c>
      <c r="D8" s="169">
        <f t="shared" ref="D8:D19" si="0">C8*$D$25</f>
        <v>42533.269030998126</v>
      </c>
      <c r="F8" s="159"/>
      <c r="G8" s="160"/>
      <c r="H8" s="160"/>
      <c r="I8" s="160"/>
      <c r="J8" s="160"/>
      <c r="K8" s="160"/>
    </row>
    <row r="9" spans="1:11" ht="15">
      <c r="A9" s="166"/>
      <c r="B9" s="170" t="s">
        <v>289</v>
      </c>
      <c r="C9" s="168">
        <v>1.4514665860296341E-2</v>
      </c>
      <c r="D9" s="169">
        <f t="shared" si="0"/>
        <v>130547.65742187547</v>
      </c>
      <c r="F9" s="159"/>
      <c r="G9" s="160"/>
      <c r="H9" s="160"/>
      <c r="I9" s="160"/>
      <c r="J9" s="160"/>
      <c r="K9" s="160"/>
    </row>
    <row r="10" spans="1:11" ht="15">
      <c r="A10" s="166"/>
      <c r="B10" s="167" t="s">
        <v>290</v>
      </c>
      <c r="C10" s="168">
        <v>1.1658554191012221E-2</v>
      </c>
      <c r="D10" s="169">
        <f t="shared" si="0"/>
        <v>104859.24741305481</v>
      </c>
      <c r="F10" s="159"/>
      <c r="G10" s="160"/>
      <c r="H10" s="160"/>
      <c r="I10" s="160"/>
      <c r="J10" s="160"/>
      <c r="K10" s="160"/>
    </row>
    <row r="11" spans="1:11" ht="15">
      <c r="A11" s="166"/>
      <c r="B11" s="170" t="s">
        <v>291</v>
      </c>
      <c r="C11" s="168">
        <v>9.7728181667430761E-2</v>
      </c>
      <c r="D11" s="169">
        <f t="shared" si="0"/>
        <v>878985.79985099856</v>
      </c>
      <c r="F11" s="171"/>
      <c r="G11" s="160"/>
      <c r="H11" s="160"/>
      <c r="I11" s="160"/>
      <c r="J11" s="160"/>
      <c r="K11" s="160"/>
    </row>
    <row r="12" spans="1:11" ht="15">
      <c r="A12" s="166"/>
      <c r="B12" s="167" t="s">
        <v>292</v>
      </c>
      <c r="C12" s="168">
        <v>1.1354214422973749E-3</v>
      </c>
      <c r="D12" s="169">
        <f t="shared" si="0"/>
        <v>10212.195782195095</v>
      </c>
      <c r="E12" s="172"/>
      <c r="F12" s="172"/>
      <c r="G12" s="172"/>
      <c r="H12" s="172"/>
      <c r="I12" s="160"/>
      <c r="J12" s="160"/>
      <c r="K12" s="160"/>
    </row>
    <row r="13" spans="1:11" ht="15">
      <c r="A13" s="166"/>
      <c r="B13" s="167" t="s">
        <v>293</v>
      </c>
      <c r="C13" s="168">
        <v>5.6654018357930871E-3</v>
      </c>
      <c r="D13" s="169">
        <f t="shared" si="0"/>
        <v>50955.698542086866</v>
      </c>
      <c r="E13" s="172"/>
      <c r="F13" s="172"/>
      <c r="G13" s="172"/>
      <c r="H13" s="172"/>
      <c r="I13" s="160"/>
      <c r="J13" s="160"/>
      <c r="K13" s="160"/>
    </row>
    <row r="14" spans="1:11" ht="15">
      <c r="A14" s="166"/>
      <c r="B14" s="167" t="s">
        <v>294</v>
      </c>
      <c r="C14" s="168">
        <v>3.1604514373225905E-4</v>
      </c>
      <c r="D14" s="169">
        <f t="shared" si="0"/>
        <v>2842.5699599924496</v>
      </c>
      <c r="F14" s="159"/>
      <c r="G14" s="160"/>
      <c r="H14" s="160"/>
      <c r="I14" s="160"/>
      <c r="J14" s="160"/>
      <c r="K14" s="160"/>
    </row>
    <row r="15" spans="1:11" ht="15">
      <c r="A15" s="166"/>
      <c r="B15" s="170" t="s">
        <v>295</v>
      </c>
      <c r="C15" s="168">
        <v>3.2775051942604641E-3</v>
      </c>
      <c r="D15" s="169">
        <f t="shared" si="0"/>
        <v>29478.503288810589</v>
      </c>
      <c r="F15" s="159"/>
      <c r="G15" s="160"/>
      <c r="H15" s="160"/>
      <c r="I15" s="160"/>
      <c r="J15" s="160"/>
      <c r="K15" s="160"/>
    </row>
    <row r="16" spans="1:11" ht="15">
      <c r="A16" s="166"/>
      <c r="B16" s="170" t="s">
        <v>296</v>
      </c>
      <c r="C16" s="168">
        <v>2.1303783762693018E-3</v>
      </c>
      <c r="D16" s="169">
        <f t="shared" si="0"/>
        <v>19161.027137726884</v>
      </c>
    </row>
    <row r="17" spans="1:5" ht="15">
      <c r="A17" s="166"/>
      <c r="B17" s="167" t="s">
        <v>297</v>
      </c>
      <c r="C17" s="168">
        <v>1.2793975633309597E-2</v>
      </c>
      <c r="D17" s="169">
        <f t="shared" si="0"/>
        <v>115071.4431952499</v>
      </c>
    </row>
    <row r="18" spans="1:5" ht="15">
      <c r="A18" s="166"/>
      <c r="B18" s="167" t="s">
        <v>298</v>
      </c>
      <c r="C18" s="168">
        <v>1.2758859506228236E-3</v>
      </c>
      <c r="D18" s="169">
        <f t="shared" si="0"/>
        <v>11475.560208858407</v>
      </c>
    </row>
    <row r="19" spans="1:5" ht="15">
      <c r="A19" s="166"/>
      <c r="B19" s="173" t="s">
        <v>299</v>
      </c>
      <c r="C19" s="168">
        <v>4.3075782553137522E-3</v>
      </c>
      <c r="D19" s="169">
        <f t="shared" si="0"/>
        <v>38743.175751008195</v>
      </c>
    </row>
    <row r="20" spans="1:5" ht="24">
      <c r="B20" s="174" t="s">
        <v>300</v>
      </c>
      <c r="C20" s="175">
        <f t="shared" ref="C20:D20" si="1">SUM(C7:C19)</f>
        <v>0.24738140991250229</v>
      </c>
      <c r="D20" s="176">
        <f t="shared" si="1"/>
        <v>2224995.3160918676</v>
      </c>
    </row>
    <row r="21" spans="1:5" ht="15">
      <c r="B21" s="177" t="s">
        <v>3</v>
      </c>
      <c r="C21" s="168">
        <v>0.37328443087487928</v>
      </c>
      <c r="D21" s="169">
        <f t="shared" ref="D21:D23" si="2">C21*$D$25</f>
        <v>3357390.963857749</v>
      </c>
    </row>
    <row r="22" spans="1:5" ht="15">
      <c r="B22" s="178" t="s">
        <v>301</v>
      </c>
      <c r="C22" s="168">
        <v>0.36399036257401207</v>
      </c>
      <c r="D22" s="169">
        <f t="shared" si="2"/>
        <v>3273798.3509601927</v>
      </c>
    </row>
    <row r="23" spans="1:5" ht="15">
      <c r="B23" s="173" t="s">
        <v>302</v>
      </c>
      <c r="C23" s="168">
        <v>1.5345747534555242E-2</v>
      </c>
      <c r="D23" s="169">
        <f t="shared" si="2"/>
        <v>138022.56361296671</v>
      </c>
    </row>
    <row r="24" spans="1:5" ht="24">
      <c r="B24" s="179" t="s">
        <v>303</v>
      </c>
      <c r="C24" s="180">
        <f t="shared" ref="C24:D24" si="3">SUM(C21:C23)</f>
        <v>0.75262054098344655</v>
      </c>
      <c r="D24" s="181">
        <f t="shared" si="3"/>
        <v>6769211.8784309085</v>
      </c>
      <c r="E24" s="182"/>
    </row>
    <row r="25" spans="1:5" ht="23.25" customHeight="1" thickBot="1">
      <c r="B25" s="183" t="s">
        <v>304</v>
      </c>
      <c r="C25" s="184">
        <f t="shared" ref="C25" si="4">SUM(C20,C24)</f>
        <v>1.0000019508959488</v>
      </c>
      <c r="D25" s="185">
        <f>'ATRR Calculation PSO'!O24</f>
        <v>8994189.6477946285</v>
      </c>
      <c r="E25" s="182"/>
    </row>
    <row r="26" spans="1:5">
      <c r="D26" s="159"/>
    </row>
    <row r="27" spans="1:5">
      <c r="B27" s="186"/>
    </row>
    <row r="28" spans="1:5">
      <c r="B28" s="186"/>
    </row>
    <row r="29" spans="1:5">
      <c r="B29" s="186"/>
    </row>
  </sheetData>
  <mergeCells count="3">
    <mergeCell ref="B1:D1"/>
    <mergeCell ref="B2:D2"/>
    <mergeCell ref="B3:D3"/>
  </mergeCells>
  <printOptions horizontalCentered="1"/>
  <pageMargins left="0.5" right="0.75" top="0.9" bottom="0.53" header="0.5" footer="0.5"/>
  <pageSetup orientation="portrait" horizontalDpi="1200" verticalDpi="1200" r:id="rId1"/>
  <headerFooter alignWithMargins="0"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view="pageBreakPreview" topLeftCell="A10" zoomScale="85" zoomScaleNormal="100" zoomScaleSheetLayoutView="85" workbookViewId="0">
      <pane xSplit="2" topLeftCell="F1" activePane="topRight" state="frozen"/>
      <selection activeCell="A5" sqref="A5"/>
      <selection pane="topRight" activeCell="A5" sqref="A5"/>
    </sheetView>
  </sheetViews>
  <sheetFormatPr defaultRowHeight="15"/>
  <cols>
    <col min="1" max="1" width="5.5703125" customWidth="1"/>
    <col min="2" max="2" width="34.5703125" customWidth="1"/>
    <col min="3" max="3" width="14.42578125" bestFit="1" customWidth="1"/>
    <col min="4" max="5" width="14" customWidth="1"/>
    <col min="6" max="6" width="13.5703125" customWidth="1"/>
    <col min="7" max="7" width="14.42578125" customWidth="1"/>
    <col min="8" max="8" width="14.7109375" customWidth="1"/>
    <col min="9" max="9" width="14.28515625" bestFit="1" customWidth="1"/>
    <col min="10" max="11" width="14.42578125" customWidth="1"/>
    <col min="12" max="12" width="13.28515625" customWidth="1"/>
    <col min="13" max="13" width="12.28515625" customWidth="1"/>
    <col min="14" max="14" width="12.28515625" style="132" customWidth="1"/>
    <col min="15" max="15" width="13.5703125" customWidth="1"/>
  </cols>
  <sheetData>
    <row r="1" spans="1:14" ht="23.25">
      <c r="A1" s="131" t="s">
        <v>253</v>
      </c>
      <c r="H1" s="133"/>
    </row>
    <row r="4" spans="1:14" ht="21">
      <c r="B4" s="13" t="s">
        <v>276</v>
      </c>
    </row>
    <row r="5" spans="1:14" s="132" customFormat="1" ht="18.75">
      <c r="B5" s="157" t="s">
        <v>277</v>
      </c>
    </row>
    <row r="6" spans="1:14" ht="15.75" thickBot="1"/>
    <row r="7" spans="1:14" ht="15.75" thickBot="1">
      <c r="A7" s="6"/>
      <c r="B7" s="10"/>
      <c r="C7" s="11">
        <v>2008</v>
      </c>
      <c r="D7" s="11">
        <v>2009</v>
      </c>
      <c r="E7" s="11">
        <v>2010</v>
      </c>
      <c r="F7" s="11">
        <v>2011</v>
      </c>
      <c r="G7" s="11">
        <v>2012</v>
      </c>
      <c r="H7" s="11">
        <v>2013</v>
      </c>
      <c r="I7" s="11">
        <v>2014</v>
      </c>
      <c r="J7" s="11">
        <v>2015</v>
      </c>
      <c r="K7" s="11">
        <v>2016</v>
      </c>
      <c r="L7" s="11">
        <v>2017</v>
      </c>
      <c r="M7" s="11">
        <v>2018</v>
      </c>
      <c r="N7" s="4">
        <v>2019</v>
      </c>
    </row>
    <row r="8" spans="1:14">
      <c r="A8" s="8"/>
      <c r="B8" s="60" t="s">
        <v>234</v>
      </c>
      <c r="C8" s="129">
        <v>0</v>
      </c>
      <c r="D8" s="2">
        <f t="shared" ref="D8:H8" si="0">C11</f>
        <v>0</v>
      </c>
      <c r="E8" s="2">
        <f t="shared" si="0"/>
        <v>442062.55662195763</v>
      </c>
      <c r="F8" s="2">
        <f t="shared" si="0"/>
        <v>2476427.5646170028</v>
      </c>
      <c r="G8" s="2">
        <f t="shared" si="0"/>
        <v>3498731.7211523163</v>
      </c>
      <c r="H8" s="2">
        <f t="shared" si="0"/>
        <v>3960736.6908762422</v>
      </c>
      <c r="I8" s="2">
        <f>H11</f>
        <v>5196499.9960204568</v>
      </c>
      <c r="J8" s="2">
        <f>I11</f>
        <v>7192921.3221100662</v>
      </c>
      <c r="K8" s="2">
        <f>J11</f>
        <v>8962893.4511346668</v>
      </c>
      <c r="L8" s="2">
        <f>K11</f>
        <v>11871003.338170614</v>
      </c>
      <c r="M8" s="2"/>
      <c r="N8" s="143"/>
    </row>
    <row r="9" spans="1:14">
      <c r="A9" s="8"/>
      <c r="B9" s="61" t="s">
        <v>256</v>
      </c>
      <c r="C9" s="124"/>
      <c r="D9" s="121">
        <f t="shared" ref="D9:L9" si="1">+D51</f>
        <v>442062.55662195763</v>
      </c>
      <c r="E9" s="121">
        <f t="shared" si="1"/>
        <v>2034365.0079950453</v>
      </c>
      <c r="F9" s="121">
        <f t="shared" si="1"/>
        <v>1022304.1565353133</v>
      </c>
      <c r="G9" s="121">
        <f t="shared" si="1"/>
        <v>462004.96972392587</v>
      </c>
      <c r="H9" s="121">
        <f t="shared" si="1"/>
        <v>1235763.3051442143</v>
      </c>
      <c r="I9" s="121">
        <f t="shared" si="1"/>
        <v>1996421.3260896099</v>
      </c>
      <c r="J9" s="121">
        <f t="shared" si="1"/>
        <v>1769972.1290246004</v>
      </c>
      <c r="K9" s="121">
        <f t="shared" si="1"/>
        <v>2908109.8870359478</v>
      </c>
      <c r="L9" s="121">
        <f t="shared" si="1"/>
        <v>637641.77213470475</v>
      </c>
      <c r="M9" s="121"/>
      <c r="N9" s="144"/>
    </row>
    <row r="10" spans="1:14" s="116" customFormat="1">
      <c r="A10" s="8"/>
      <c r="B10" s="61"/>
      <c r="C10" s="124"/>
      <c r="D10" s="121"/>
      <c r="E10" s="121"/>
      <c r="F10" s="121"/>
      <c r="G10" s="121"/>
      <c r="H10" s="136"/>
      <c r="I10" s="136"/>
      <c r="J10" s="136"/>
      <c r="K10" s="136"/>
      <c r="L10" s="136"/>
      <c r="M10" s="136"/>
      <c r="N10" s="145"/>
    </row>
    <row r="11" spans="1:14">
      <c r="A11" s="8"/>
      <c r="B11" s="61" t="s">
        <v>235</v>
      </c>
      <c r="C11" s="124"/>
      <c r="D11" s="136">
        <f>D8+D9+D10</f>
        <v>442062.55662195763</v>
      </c>
      <c r="E11" s="136">
        <f t="shared" ref="E11:L11" si="2">E8+E9+E10</f>
        <v>2476427.5646170028</v>
      </c>
      <c r="F11" s="136">
        <f t="shared" si="2"/>
        <v>3498731.7211523163</v>
      </c>
      <c r="G11" s="136">
        <f t="shared" si="2"/>
        <v>3960736.6908762422</v>
      </c>
      <c r="H11" s="136">
        <f t="shared" si="2"/>
        <v>5196499.9960204568</v>
      </c>
      <c r="I11" s="136">
        <f t="shared" si="2"/>
        <v>7192921.3221100662</v>
      </c>
      <c r="J11" s="136">
        <f t="shared" si="2"/>
        <v>8962893.4511346668</v>
      </c>
      <c r="K11" s="136">
        <f t="shared" si="2"/>
        <v>11871003.338170614</v>
      </c>
      <c r="L11" s="136">
        <f t="shared" si="2"/>
        <v>12508645.110305319</v>
      </c>
      <c r="M11" s="136"/>
      <c r="N11" s="145"/>
    </row>
    <row r="12" spans="1:14">
      <c r="A12" s="8"/>
      <c r="B12" s="120" t="s">
        <v>236</v>
      </c>
      <c r="C12" s="124"/>
      <c r="D12" s="117">
        <f t="shared" ref="D12:L12" si="3">(D11+D8)/2</f>
        <v>221031.27831097881</v>
      </c>
      <c r="E12" s="117">
        <f t="shared" si="3"/>
        <v>1459245.0606194802</v>
      </c>
      <c r="F12" s="117">
        <f t="shared" si="3"/>
        <v>2987579.6428846596</v>
      </c>
      <c r="G12" s="117">
        <f t="shared" si="3"/>
        <v>3729734.2060142793</v>
      </c>
      <c r="H12" s="117">
        <f t="shared" si="3"/>
        <v>4578618.3434483493</v>
      </c>
      <c r="I12" s="117">
        <f t="shared" si="3"/>
        <v>6194710.6590652615</v>
      </c>
      <c r="J12" s="117">
        <f t="shared" si="3"/>
        <v>8077907.3866223665</v>
      </c>
      <c r="K12" s="117">
        <f t="shared" si="3"/>
        <v>10416948.39465264</v>
      </c>
      <c r="L12" s="117">
        <f t="shared" si="3"/>
        <v>12189824.224237967</v>
      </c>
      <c r="M12" s="117"/>
      <c r="N12" s="146"/>
    </row>
    <row r="13" spans="1:14">
      <c r="A13" s="8"/>
      <c r="B13" s="62" t="s">
        <v>239</v>
      </c>
      <c r="C13" s="124">
        <v>0</v>
      </c>
      <c r="D13" s="58">
        <f t="shared" ref="D13:H13" si="4">C16</f>
        <v>0</v>
      </c>
      <c r="E13" s="58">
        <f t="shared" si="4"/>
        <v>3913.0222681086866</v>
      </c>
      <c r="F13" s="58">
        <f t="shared" si="4"/>
        <v>32345.962936085369</v>
      </c>
      <c r="G13" s="58">
        <f t="shared" si="4"/>
        <v>90254.610069954928</v>
      </c>
      <c r="H13" s="58">
        <f t="shared" si="4"/>
        <v>162439.1151424144</v>
      </c>
      <c r="I13" s="58">
        <f>H16</f>
        <v>251230.75954024965</v>
      </c>
      <c r="J13" s="58">
        <f>I16</f>
        <v>369948.13284075732</v>
      </c>
      <c r="K13" s="58">
        <f>J16</f>
        <v>524883.18226239912</v>
      </c>
      <c r="L13" s="58">
        <f>K16</f>
        <v>749926.65587392799</v>
      </c>
      <c r="M13" s="58"/>
      <c r="N13" s="147"/>
    </row>
    <row r="14" spans="1:14">
      <c r="A14" s="8"/>
      <c r="B14" s="62" t="s">
        <v>257</v>
      </c>
      <c r="C14" s="124"/>
      <c r="D14" s="58">
        <f t="shared" ref="D14:L14" si="5">D12*VLOOKUP(D7,$C$30:$D$39,2,FALSE)</f>
        <v>3913.0222681086866</v>
      </c>
      <c r="E14" s="138">
        <f t="shared" si="5"/>
        <v>28432.940667976683</v>
      </c>
      <c r="F14" s="58">
        <f t="shared" si="5"/>
        <v>57908.647133869563</v>
      </c>
      <c r="G14" s="58">
        <f t="shared" si="5"/>
        <v>72184.505072459477</v>
      </c>
      <c r="H14" s="58">
        <f t="shared" si="5"/>
        <v>88791.644397835262</v>
      </c>
      <c r="I14" s="58">
        <f t="shared" si="5"/>
        <v>118717.37330050766</v>
      </c>
      <c r="J14" s="58">
        <f t="shared" si="5"/>
        <v>154935.04942164177</v>
      </c>
      <c r="K14" s="58">
        <f t="shared" si="5"/>
        <v>225043.47361152887</v>
      </c>
      <c r="L14" s="58">
        <f t="shared" si="5"/>
        <v>265385.76891204703</v>
      </c>
      <c r="M14" s="58"/>
      <c r="N14" s="147"/>
    </row>
    <row r="15" spans="1:14" s="116" customFormat="1">
      <c r="A15" s="8"/>
      <c r="B15" s="61"/>
      <c r="C15" s="124"/>
      <c r="D15" s="121"/>
      <c r="E15" s="136"/>
      <c r="F15" s="136"/>
      <c r="G15" s="136"/>
      <c r="H15" s="136"/>
      <c r="I15" s="136"/>
      <c r="J15" s="136"/>
      <c r="K15" s="136"/>
      <c r="L15" s="136"/>
      <c r="M15" s="136"/>
      <c r="N15" s="145"/>
    </row>
    <row r="16" spans="1:14">
      <c r="A16" s="8"/>
      <c r="B16" s="62" t="s">
        <v>238</v>
      </c>
      <c r="C16" s="124"/>
      <c r="D16" s="58">
        <f>D13+D14+D15</f>
        <v>3913.0222681086866</v>
      </c>
      <c r="E16" s="58">
        <f t="shared" ref="E16:L16" si="6">E13+E14+E15</f>
        <v>32345.962936085369</v>
      </c>
      <c r="F16" s="58">
        <f t="shared" si="6"/>
        <v>90254.610069954928</v>
      </c>
      <c r="G16" s="58">
        <f t="shared" si="6"/>
        <v>162439.1151424144</v>
      </c>
      <c r="H16" s="58">
        <f t="shared" si="6"/>
        <v>251230.75954024965</v>
      </c>
      <c r="I16" s="58">
        <f t="shared" si="6"/>
        <v>369948.13284075732</v>
      </c>
      <c r="J16" s="58">
        <f t="shared" si="6"/>
        <v>524883.18226239912</v>
      </c>
      <c r="K16" s="58">
        <f t="shared" si="6"/>
        <v>749926.65587392799</v>
      </c>
      <c r="L16" s="58">
        <f t="shared" si="6"/>
        <v>1015312.424785975</v>
      </c>
      <c r="M16" s="58"/>
      <c r="N16" s="147"/>
    </row>
    <row r="17" spans="1:15">
      <c r="A17" s="8"/>
      <c r="B17" s="120" t="s">
        <v>237</v>
      </c>
      <c r="C17" s="124"/>
      <c r="D17" s="117">
        <f t="shared" ref="D17:L17" si="7">(D13+D16)/2</f>
        <v>1956.5111340543433</v>
      </c>
      <c r="E17" s="117">
        <f t="shared" si="7"/>
        <v>18129.492602097027</v>
      </c>
      <c r="F17" s="117">
        <f t="shared" si="7"/>
        <v>61300.28650302015</v>
      </c>
      <c r="G17" s="117">
        <f t="shared" si="7"/>
        <v>126346.86260618467</v>
      </c>
      <c r="H17" s="117">
        <f t="shared" si="7"/>
        <v>206834.93734133203</v>
      </c>
      <c r="I17" s="117">
        <f t="shared" si="7"/>
        <v>310589.44619050348</v>
      </c>
      <c r="J17" s="117">
        <f t="shared" si="7"/>
        <v>447415.65755157825</v>
      </c>
      <c r="K17" s="117">
        <f t="shared" si="7"/>
        <v>637404.91906816349</v>
      </c>
      <c r="L17" s="117">
        <f t="shared" si="7"/>
        <v>882619.54032995156</v>
      </c>
      <c r="M17" s="117"/>
      <c r="N17" s="146"/>
    </row>
    <row r="18" spans="1:15" s="116" customFormat="1">
      <c r="A18" s="8"/>
      <c r="B18" s="139" t="s">
        <v>263</v>
      </c>
      <c r="C18" s="123"/>
      <c r="D18" s="119">
        <f t="shared" ref="D18:L18" si="8">+D12-D17</f>
        <v>219074.76717692448</v>
      </c>
      <c r="E18" s="119">
        <f t="shared" si="8"/>
        <v>1441115.5680173831</v>
      </c>
      <c r="F18" s="119">
        <f t="shared" si="8"/>
        <v>2926279.3563816394</v>
      </c>
      <c r="G18" s="119">
        <f t="shared" si="8"/>
        <v>3603387.3434080947</v>
      </c>
      <c r="H18" s="119">
        <f t="shared" si="8"/>
        <v>4371783.4061070168</v>
      </c>
      <c r="I18" s="119">
        <f t="shared" si="8"/>
        <v>5884121.2128747581</v>
      </c>
      <c r="J18" s="119">
        <f t="shared" si="8"/>
        <v>7630491.7290707882</v>
      </c>
      <c r="K18" s="119">
        <f t="shared" si="8"/>
        <v>9779543.4755844772</v>
      </c>
      <c r="L18" s="119">
        <f t="shared" si="8"/>
        <v>11307204.683908015</v>
      </c>
      <c r="M18" s="119"/>
      <c r="N18" s="148"/>
    </row>
    <row r="19" spans="1:15" s="116" customFormat="1">
      <c r="A19" s="8"/>
      <c r="B19" s="3"/>
      <c r="C19" s="124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45"/>
    </row>
    <row r="20" spans="1:15" ht="15.75" thickBot="1">
      <c r="A20" s="8"/>
      <c r="B20" s="120" t="s">
        <v>255</v>
      </c>
      <c r="C20" s="122"/>
      <c r="D20" s="117">
        <f t="shared" ref="D20:L20" si="9">+D18+D19</f>
        <v>219074.76717692448</v>
      </c>
      <c r="E20" s="117">
        <f t="shared" si="9"/>
        <v>1441115.5680173831</v>
      </c>
      <c r="F20" s="117">
        <f t="shared" si="9"/>
        <v>2926279.3563816394</v>
      </c>
      <c r="G20" s="117">
        <f t="shared" si="9"/>
        <v>3603387.3434080947</v>
      </c>
      <c r="H20" s="117">
        <f t="shared" si="9"/>
        <v>4371783.4061070168</v>
      </c>
      <c r="I20" s="117">
        <f t="shared" si="9"/>
        <v>5884121.2128747581</v>
      </c>
      <c r="J20" s="117">
        <f t="shared" si="9"/>
        <v>7630491.7290707882</v>
      </c>
      <c r="K20" s="117">
        <f t="shared" si="9"/>
        <v>9779543.4755844772</v>
      </c>
      <c r="L20" s="117">
        <f t="shared" si="9"/>
        <v>11307204.683908015</v>
      </c>
      <c r="M20" s="117"/>
      <c r="N20" s="146"/>
    </row>
    <row r="21" spans="1:15" ht="15.75" thickBot="1">
      <c r="A21" s="9"/>
      <c r="B21" s="3" t="s">
        <v>1</v>
      </c>
      <c r="C21" s="125"/>
      <c r="D21" s="118">
        <f>VLOOKUP(D7,$C$30:$E$39,3,FALSE)</f>
        <v>0.17520524389740161</v>
      </c>
      <c r="E21" s="118">
        <f>VLOOKUP(E7,$C$30:$E$39,3,FALSE)</f>
        <v>0.18812704123274007</v>
      </c>
      <c r="F21" s="118">
        <f>VLOOKUP(F7,$C$30:$E$39,3,FALSE)</f>
        <v>0.16767582937816891</v>
      </c>
      <c r="G21" s="118">
        <f>VLOOKUP(G7,$C$30:$E$39,3,FALSE)</f>
        <v>0.17177334554315657</v>
      </c>
      <c r="H21" s="118">
        <f>+E35</f>
        <v>0.16842423748941773</v>
      </c>
      <c r="I21" s="118">
        <f>VLOOKUP(I7,$C$30:$E$39,3,FALSE)</f>
        <v>0.16704643745868092</v>
      </c>
      <c r="J21" s="118">
        <f>VLOOKUP(J7,$C$30:$E$39,3,FALSE)</f>
        <v>0.16198447431353261</v>
      </c>
      <c r="K21" s="118">
        <f>VLOOKUP(K7,$C$30:$E$39,3,FALSE)</f>
        <v>0.15735626187376986</v>
      </c>
      <c r="L21" s="118">
        <f>VLOOKUP(L7,$C$30:$E$39,3,FALSE)</f>
        <v>0.15302720129418887</v>
      </c>
      <c r="M21" s="118"/>
      <c r="N21" s="149"/>
      <c r="O21" s="140" t="s">
        <v>2</v>
      </c>
    </row>
    <row r="22" spans="1:15" ht="16.5" thickTop="1" thickBot="1">
      <c r="A22" s="9"/>
      <c r="B22" s="105" t="s">
        <v>251</v>
      </c>
      <c r="C22" s="126"/>
      <c r="D22" s="106">
        <f>D20*D21</f>
        <v>38383.048014999527</v>
      </c>
      <c r="E22" s="106">
        <f t="shared" ref="E22:M22" si="10">E20*E21</f>
        <v>271112.80788554985</v>
      </c>
      <c r="F22" s="106">
        <f t="shared" si="10"/>
        <v>490666.31807350571</v>
      </c>
      <c r="G22" s="106">
        <f t="shared" si="10"/>
        <v>618965.89926507568</v>
      </c>
      <c r="H22" s="106">
        <f t="shared" si="10"/>
        <v>736314.28664246376</v>
      </c>
      <c r="I22" s="106">
        <f t="shared" si="10"/>
        <v>982921.48618578096</v>
      </c>
      <c r="J22" s="106">
        <f t="shared" si="10"/>
        <v>1236021.1914872902</v>
      </c>
      <c r="K22" s="106">
        <f t="shared" si="10"/>
        <v>1538872.4041499884</v>
      </c>
      <c r="L22" s="106">
        <f t="shared" si="10"/>
        <v>1730309.887238987</v>
      </c>
      <c r="M22" s="151">
        <f t="shared" si="10"/>
        <v>0</v>
      </c>
      <c r="N22" s="150">
        <v>0</v>
      </c>
      <c r="O22" s="107">
        <f>SUM(C22:N22)</f>
        <v>7643567.3289436409</v>
      </c>
    </row>
    <row r="23" spans="1:15" ht="16.5" thickTop="1" thickBot="1">
      <c r="A23" s="9"/>
      <c r="B23" s="12" t="s">
        <v>254</v>
      </c>
      <c r="C23" s="127"/>
      <c r="D23" s="152">
        <f>VLOOKUP(D7,'Interest PSO'!$B$6:$J$17,9)</f>
        <v>652.08932936520921</v>
      </c>
      <c r="E23" s="152">
        <f>VLOOKUP(E7,'Interest PSO'!$B$6:$J$17,9)</f>
        <v>5349.5701069296301</v>
      </c>
      <c r="F23" s="152">
        <f>VLOOKUP(F7,'Interest PSO'!$B$6:$J$17,9)</f>
        <v>17736.938982629832</v>
      </c>
      <c r="G23" s="152">
        <f>VLOOKUP(G7,'Interest PSO'!$B$6:$J$17,9)</f>
        <v>36386.387221901408</v>
      </c>
      <c r="H23" s="152">
        <f>VLOOKUP(H7,'Interest PSO'!$B$6:$J$17,9)</f>
        <v>59705.985417333453</v>
      </c>
      <c r="I23" s="152">
        <f>VLOOKUP(I7,'Interest PSO'!$B$6:$J$17,9)</f>
        <v>89591.57113617842</v>
      </c>
      <c r="J23" s="152">
        <f>VLOOKUP(J7,'Interest PSO'!$B$6:$J$17,9)</f>
        <v>128670.64009031345</v>
      </c>
      <c r="K23" s="152">
        <f>VLOOKUP(K7,'Interest PSO'!$B$6:$J$17,9)</f>
        <v>181486.630468891</v>
      </c>
      <c r="L23" s="152">
        <f>VLOOKUP(L7,'Interest PSO'!$B$6:$J$17,9)</f>
        <v>261734.66614545937</v>
      </c>
      <c r="M23" s="152">
        <f>VLOOKUP(M7,'Interest PSO'!$B$6:$J$17,9)</f>
        <v>358403.37426141545</v>
      </c>
      <c r="N23" s="152">
        <f>VLOOKUP(N7,'Interest PSO'!$B$6:$J$17,9)</f>
        <v>210904.46569057056</v>
      </c>
      <c r="O23" s="153">
        <f>SUM(C23:N23)</f>
        <v>1350622.3188509878</v>
      </c>
    </row>
    <row r="24" spans="1:15" ht="15.75" thickBot="1">
      <c r="A24" s="7"/>
      <c r="B24" s="5" t="s">
        <v>2</v>
      </c>
      <c r="C24" s="128"/>
      <c r="D24" s="154">
        <f t="shared" ref="D24:N24" si="11">D22+D23</f>
        <v>39035.137344364739</v>
      </c>
      <c r="E24" s="154">
        <f t="shared" si="11"/>
        <v>276462.37799247948</v>
      </c>
      <c r="F24" s="154">
        <f t="shared" si="11"/>
        <v>508403.25705613557</v>
      </c>
      <c r="G24" s="154">
        <f t="shared" si="11"/>
        <v>655352.28648697713</v>
      </c>
      <c r="H24" s="154">
        <f t="shared" si="11"/>
        <v>796020.27205979719</v>
      </c>
      <c r="I24" s="154">
        <f t="shared" si="11"/>
        <v>1072513.0573219594</v>
      </c>
      <c r="J24" s="154">
        <f t="shared" si="11"/>
        <v>1364691.8315776037</v>
      </c>
      <c r="K24" s="154">
        <f t="shared" si="11"/>
        <v>1720359.0346188794</v>
      </c>
      <c r="L24" s="154">
        <f t="shared" si="11"/>
        <v>1992044.5533844463</v>
      </c>
      <c r="M24" s="155">
        <f t="shared" si="11"/>
        <v>358403.37426141545</v>
      </c>
      <c r="N24" s="155">
        <f t="shared" si="11"/>
        <v>210904.46569057056</v>
      </c>
      <c r="O24" s="156">
        <f>SUM(O22:O23)</f>
        <v>8994189.6477946285</v>
      </c>
    </row>
    <row r="25" spans="1:15">
      <c r="E25" s="59"/>
      <c r="O25" s="130"/>
    </row>
    <row r="26" spans="1:15">
      <c r="B26" t="s">
        <v>265</v>
      </c>
      <c r="D26" s="59"/>
      <c r="E26" s="59"/>
    </row>
    <row r="29" spans="1:15" ht="45">
      <c r="B29" s="110" t="s">
        <v>264</v>
      </c>
      <c r="D29" s="1" t="s">
        <v>0</v>
      </c>
      <c r="E29" s="1" t="s">
        <v>1</v>
      </c>
    </row>
    <row r="30" spans="1:15">
      <c r="C30" s="111">
        <v>2008</v>
      </c>
      <c r="D30" s="112">
        <v>1.8923563965812944E-2</v>
      </c>
      <c r="E30" s="112">
        <v>0.18862180674932461</v>
      </c>
    </row>
    <row r="31" spans="1:15" ht="31.5" customHeight="1">
      <c r="C31" s="111">
        <f>+C30+1</f>
        <v>2009</v>
      </c>
      <c r="D31" s="112">
        <v>1.7703477525942188E-2</v>
      </c>
      <c r="E31" s="112">
        <v>0.17520524389740161</v>
      </c>
    </row>
    <row r="32" spans="1:15">
      <c r="C32" s="111">
        <f>+C31+1</f>
        <v>2010</v>
      </c>
      <c r="D32" s="112">
        <v>1.9484692074891317E-2</v>
      </c>
      <c r="E32" s="112">
        <v>0.18812704123274007</v>
      </c>
    </row>
    <row r="33" spans="2:14">
      <c r="C33" s="111">
        <f t="shared" ref="C33:C39" si="12">+C32+1</f>
        <v>2011</v>
      </c>
      <c r="D33" s="112">
        <v>1.9383130847000895E-2</v>
      </c>
      <c r="E33" s="112">
        <v>0.16767582937816891</v>
      </c>
    </row>
    <row r="34" spans="2:14">
      <c r="C34" s="111">
        <f t="shared" si="12"/>
        <v>2012</v>
      </c>
      <c r="D34" s="112">
        <v>1.9353793349687051E-2</v>
      </c>
      <c r="E34" s="112">
        <v>0.17177334554315657</v>
      </c>
    </row>
    <row r="35" spans="2:14">
      <c r="C35" s="111">
        <f t="shared" si="12"/>
        <v>2013</v>
      </c>
      <c r="D35" s="112">
        <v>1.9392672141998749E-2</v>
      </c>
      <c r="E35" s="112">
        <v>0.16842423748941773</v>
      </c>
    </row>
    <row r="36" spans="2:14">
      <c r="C36" s="111">
        <f t="shared" si="12"/>
        <v>2014</v>
      </c>
      <c r="D36" s="112">
        <v>1.9164312884699167E-2</v>
      </c>
      <c r="E36" s="112">
        <v>0.16704643745868092</v>
      </c>
    </row>
    <row r="37" spans="2:14">
      <c r="C37" s="111">
        <f t="shared" si="12"/>
        <v>2015</v>
      </c>
      <c r="D37" s="112">
        <v>1.9180097271011807E-2</v>
      </c>
      <c r="E37" s="112">
        <v>0.16198447431353261</v>
      </c>
    </row>
    <row r="38" spans="2:14">
      <c r="C38" s="111">
        <f t="shared" si="12"/>
        <v>2016</v>
      </c>
      <c r="D38" s="112">
        <v>2.1603589178482541E-2</v>
      </c>
      <c r="E38" s="112">
        <v>0.15735626187376986</v>
      </c>
    </row>
    <row r="39" spans="2:14">
      <c r="C39" s="111">
        <f t="shared" si="12"/>
        <v>2017</v>
      </c>
      <c r="D39" s="112">
        <v>2.1771090708950509E-2</v>
      </c>
      <c r="E39" s="112">
        <v>0.15302720129418887</v>
      </c>
    </row>
    <row r="40" spans="2:14"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N40"/>
    </row>
    <row r="41" spans="2:14" ht="18.75">
      <c r="B41" s="133" t="s">
        <v>258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N41"/>
    </row>
    <row r="42" spans="2:14">
      <c r="B42" s="135" t="s">
        <v>259</v>
      </c>
      <c r="C42" s="137"/>
      <c r="D42" s="137">
        <v>2009</v>
      </c>
      <c r="E42" s="137">
        <v>2010</v>
      </c>
      <c r="F42" s="137">
        <v>2011</v>
      </c>
      <c r="G42" s="137">
        <v>2012</v>
      </c>
      <c r="H42" s="137">
        <v>2013</v>
      </c>
      <c r="I42" s="137">
        <v>2014</v>
      </c>
      <c r="J42" s="137">
        <v>2015</v>
      </c>
      <c r="K42" s="137">
        <v>2016</v>
      </c>
      <c r="L42" s="137">
        <v>2017</v>
      </c>
      <c r="N42"/>
    </row>
    <row r="43" spans="2:14">
      <c r="B43" s="135" t="s">
        <v>3</v>
      </c>
      <c r="C43" s="136"/>
      <c r="D43" s="121">
        <v>2746538.79</v>
      </c>
      <c r="E43" s="121">
        <v>29352175.969999999</v>
      </c>
      <c r="F43" s="121">
        <v>6532107.1499999994</v>
      </c>
      <c r="G43" s="121">
        <v>4687082.0199999996</v>
      </c>
      <c r="H43" s="121">
        <v>7777524.1599999992</v>
      </c>
      <c r="I43" s="121">
        <v>9431137.0300000012</v>
      </c>
      <c r="J43" s="121">
        <v>8610702.6699999981</v>
      </c>
      <c r="K43" s="121">
        <v>18079583.040000003</v>
      </c>
      <c r="L43" s="121">
        <v>3899588.4999999986</v>
      </c>
      <c r="N43"/>
    </row>
    <row r="44" spans="2:14">
      <c r="B44" s="135" t="s">
        <v>260</v>
      </c>
      <c r="C44" s="136"/>
      <c r="D44" s="121">
        <v>10086909.369999997</v>
      </c>
      <c r="E44" s="121">
        <v>8902381.6600000001</v>
      </c>
      <c r="F44" s="121">
        <v>5141932.0399999982</v>
      </c>
      <c r="G44" s="121">
        <v>13106746.669999998</v>
      </c>
      <c r="H44" s="121">
        <v>9644193.7400000002</v>
      </c>
      <c r="I44" s="121">
        <v>6368655.379999998</v>
      </c>
      <c r="J44" s="121">
        <v>18664551.900000002</v>
      </c>
      <c r="K44" s="121">
        <v>11896952.320000002</v>
      </c>
      <c r="L44" s="121">
        <v>8631242.2400000002</v>
      </c>
      <c r="N44"/>
    </row>
    <row r="45" spans="2:14">
      <c r="N45"/>
    </row>
    <row r="46" spans="2:14">
      <c r="N46"/>
    </row>
    <row r="47" spans="2:14" ht="18.75">
      <c r="B47" s="134" t="s">
        <v>261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N47"/>
    </row>
    <row r="48" spans="2:14">
      <c r="B48" s="132" t="s">
        <v>262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N48"/>
    </row>
    <row r="49" spans="2:14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N49"/>
    </row>
    <row r="50" spans="2:14">
      <c r="B50" s="135" t="s">
        <v>259</v>
      </c>
      <c r="C50" s="137"/>
      <c r="D50" s="137">
        <v>2009</v>
      </c>
      <c r="E50" s="137">
        <v>2010</v>
      </c>
      <c r="F50" s="137">
        <v>2011</v>
      </c>
      <c r="G50" s="137">
        <v>2012</v>
      </c>
      <c r="H50" s="137">
        <v>2013</v>
      </c>
      <c r="I50" s="137">
        <v>2014</v>
      </c>
      <c r="J50" s="137">
        <v>2015</v>
      </c>
      <c r="K50" s="137">
        <v>2016</v>
      </c>
      <c r="L50" s="137">
        <v>2017</v>
      </c>
      <c r="N50"/>
    </row>
    <row r="51" spans="2:14">
      <c r="B51" s="135" t="s">
        <v>3</v>
      </c>
      <c r="C51" s="136"/>
      <c r="D51" s="121">
        <v>442062.55662195763</v>
      </c>
      <c r="E51" s="121">
        <v>2034365.0079950453</v>
      </c>
      <c r="F51" s="121">
        <v>1022304.1565353133</v>
      </c>
      <c r="G51" s="121">
        <v>462004.96972392587</v>
      </c>
      <c r="H51" s="121">
        <v>1235763.3051442143</v>
      </c>
      <c r="I51" s="121">
        <v>1996421.3260896099</v>
      </c>
      <c r="J51" s="121">
        <v>1769972.1290246004</v>
      </c>
      <c r="K51" s="121">
        <v>2908109.8870359478</v>
      </c>
      <c r="L51" s="121">
        <v>637641.77213470475</v>
      </c>
      <c r="N51"/>
    </row>
    <row r="52" spans="2:14">
      <c r="B52" s="135" t="s">
        <v>260</v>
      </c>
      <c r="C52" s="136"/>
      <c r="D52" s="121">
        <v>1707400.8834016973</v>
      </c>
      <c r="E52" s="121">
        <v>1195460.8127168682</v>
      </c>
      <c r="F52" s="121">
        <v>475291.36043554376</v>
      </c>
      <c r="G52" s="121">
        <v>1043244.9537622215</v>
      </c>
      <c r="H52" s="121">
        <v>389330.0783354782</v>
      </c>
      <c r="I52" s="121">
        <v>702860.66644810583</v>
      </c>
      <c r="J52" s="121">
        <v>1224202.0329958468</v>
      </c>
      <c r="K52" s="121">
        <v>1819318.7682478763</v>
      </c>
      <c r="L52" s="121">
        <v>643344.58562610461</v>
      </c>
      <c r="N52"/>
    </row>
    <row r="53" spans="2:14">
      <c r="M53" s="132"/>
    </row>
  </sheetData>
  <pageMargins left="0.7" right="0.7" top="0.75" bottom="0.75" header="0.3" footer="0.3"/>
  <pageSetup scale="55"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R156"/>
  <sheetViews>
    <sheetView zoomScale="85" zoomScaleNormal="85" workbookViewId="0">
      <selection activeCell="A5" sqref="A5"/>
    </sheetView>
  </sheetViews>
  <sheetFormatPr defaultColWidth="9.140625" defaultRowHeight="12.75"/>
  <cols>
    <col min="1" max="1" width="1.7109375" style="50" customWidth="1"/>
    <col min="2" max="2" width="25.140625" style="50" customWidth="1"/>
    <col min="3" max="3" width="8.7109375" style="50" customWidth="1"/>
    <col min="4" max="4" width="22.5703125" style="50" customWidth="1"/>
    <col min="5" max="5" width="1.7109375" style="50" customWidth="1"/>
    <col min="6" max="6" width="24.85546875" style="50" customWidth="1"/>
    <col min="7" max="7" width="1.7109375" style="50" customWidth="1"/>
    <col min="8" max="8" width="21.42578125" style="50" customWidth="1"/>
    <col min="9" max="9" width="1.7109375" style="50" customWidth="1"/>
    <col min="10" max="10" width="21" style="50" customWidth="1"/>
    <col min="11" max="11" width="1.7109375" style="50" customWidth="1"/>
    <col min="12" max="12" width="18.28515625" style="50" customWidth="1"/>
    <col min="13" max="13" width="1.7109375" style="50" customWidth="1"/>
    <col min="14" max="14" width="17" style="50" customWidth="1"/>
    <col min="15" max="15" width="1.7109375" style="50" customWidth="1"/>
    <col min="16" max="16" width="18.140625" style="50" customWidth="1"/>
    <col min="17" max="17" width="7.7109375" style="50" bestFit="1" customWidth="1"/>
    <col min="18" max="18" width="3" style="50" bestFit="1" customWidth="1"/>
    <col min="19" max="19" width="9.140625" style="50"/>
    <col min="20" max="20" width="3" style="50" bestFit="1" customWidth="1"/>
    <col min="21" max="16384" width="9.140625" style="50"/>
  </cols>
  <sheetData>
    <row r="1" spans="2:16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2:16" ht="15.75">
      <c r="B2" s="108" t="s">
        <v>266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2:16" ht="15.75">
      <c r="B3" s="109" t="s">
        <v>252</v>
      </c>
      <c r="C3" s="64"/>
      <c r="D3" s="64"/>
      <c r="E3" s="65"/>
      <c r="F3" s="65"/>
      <c r="G3" s="65"/>
      <c r="H3" s="65"/>
      <c r="I3" s="65"/>
      <c r="J3" s="65"/>
      <c r="K3" s="65"/>
      <c r="O3" s="65"/>
      <c r="P3" s="65"/>
    </row>
    <row r="4" spans="2:16" ht="15.75">
      <c r="B4" s="64"/>
      <c r="C4" s="64"/>
      <c r="D4" s="64"/>
      <c r="E4" s="66"/>
      <c r="F4" s="66"/>
      <c r="G4" s="67"/>
      <c r="H4"/>
      <c r="I4"/>
      <c r="J4"/>
      <c r="K4" s="65"/>
      <c r="O4" s="67"/>
      <c r="P4" s="67"/>
    </row>
    <row r="5" spans="2:16" ht="45">
      <c r="B5" s="102" t="s">
        <v>4</v>
      </c>
      <c r="C5" s="100"/>
      <c r="D5" s="100" t="s">
        <v>248</v>
      </c>
      <c r="E5" s="102"/>
      <c r="F5" s="104"/>
      <c r="G5" s="103"/>
      <c r="H5" s="104"/>
      <c r="I5" s="101"/>
      <c r="J5" s="104" t="s">
        <v>279</v>
      </c>
      <c r="L5" s="104" t="s">
        <v>278</v>
      </c>
      <c r="O5" s="67"/>
      <c r="P5" s="67"/>
    </row>
    <row r="6" spans="2:16" ht="15.75">
      <c r="B6" s="113">
        <v>2008</v>
      </c>
      <c r="C6" s="114"/>
      <c r="D6" s="97">
        <f>+SUMIF('ATRR Calculation PSO'!$C$7:$M$7,'Interest PSO'!B6,'ATRR Calculation PSO'!$C$22:$M$22)</f>
        <v>0</v>
      </c>
      <c r="E6" s="113"/>
      <c r="F6" s="97"/>
      <c r="G6" s="115"/>
      <c r="H6" s="97"/>
      <c r="I6" s="66"/>
      <c r="J6" s="97">
        <f>SUMIF($C$25:$C$156,B6,$N$25:$N$156)</f>
        <v>0</v>
      </c>
      <c r="L6" s="97">
        <f>+J6+D6</f>
        <v>0</v>
      </c>
      <c r="O6" s="67"/>
      <c r="P6" s="67"/>
    </row>
    <row r="7" spans="2:16" ht="15.75">
      <c r="B7" s="113">
        <v>2009</v>
      </c>
      <c r="C7" s="114"/>
      <c r="D7" s="97">
        <f>+SUMIF('ATRR Calculation PSO'!$C$7:$M$7,'Interest PSO'!B7,'ATRR Calculation PSO'!$C$22:$M$22)</f>
        <v>38383.048014999527</v>
      </c>
      <c r="E7" s="113"/>
      <c r="F7" s="97"/>
      <c r="G7" s="115"/>
      <c r="H7" s="97"/>
      <c r="I7" s="66"/>
      <c r="J7" s="97">
        <f t="shared" ref="J7:J17" si="0">SUMIF($C$25:$C$156,B7,$N$25:$N$156)</f>
        <v>652.08932936520921</v>
      </c>
      <c r="L7" s="97">
        <f t="shared" ref="L7:L17" si="1">+J7+D7</f>
        <v>39035.137344364739</v>
      </c>
      <c r="O7" s="67"/>
      <c r="P7" s="67"/>
    </row>
    <row r="8" spans="2:16" ht="15.75">
      <c r="B8" s="113">
        <f t="shared" ref="B8:B16" si="2">+B7+1</f>
        <v>2010</v>
      </c>
      <c r="C8" s="114"/>
      <c r="D8" s="97">
        <f>+SUMIF('ATRR Calculation PSO'!$C$7:$M$7,'Interest PSO'!B8,'ATRR Calculation PSO'!$C$22:$M$22)</f>
        <v>271112.80788554985</v>
      </c>
      <c r="E8" s="113"/>
      <c r="F8" s="97"/>
      <c r="G8" s="115"/>
      <c r="H8" s="97"/>
      <c r="I8" s="66"/>
      <c r="J8" s="97">
        <f t="shared" si="0"/>
        <v>5349.5701069296301</v>
      </c>
      <c r="L8" s="97">
        <f t="shared" si="1"/>
        <v>276462.37799247948</v>
      </c>
      <c r="O8" s="67"/>
      <c r="P8" s="67"/>
    </row>
    <row r="9" spans="2:16" ht="15.75">
      <c r="B9" s="113">
        <f t="shared" si="2"/>
        <v>2011</v>
      </c>
      <c r="C9" s="114"/>
      <c r="D9" s="97">
        <f>+SUMIF('ATRR Calculation PSO'!$C$7:$M$7,'Interest PSO'!B9,'ATRR Calculation PSO'!$C$22:$M$22)</f>
        <v>490666.31807350571</v>
      </c>
      <c r="E9" s="113"/>
      <c r="F9" s="97"/>
      <c r="G9" s="115"/>
      <c r="H9" s="97"/>
      <c r="I9" s="66"/>
      <c r="J9" s="97">
        <f t="shared" si="0"/>
        <v>17736.938982629832</v>
      </c>
      <c r="L9" s="97">
        <f t="shared" si="1"/>
        <v>508403.25705613557</v>
      </c>
      <c r="O9" s="67"/>
      <c r="P9" s="67"/>
    </row>
    <row r="10" spans="2:16" ht="15.75">
      <c r="B10" s="113">
        <f t="shared" si="2"/>
        <v>2012</v>
      </c>
      <c r="C10" s="114"/>
      <c r="D10" s="97">
        <f>+SUMIF('ATRR Calculation PSO'!$C$7:$M$7,'Interest PSO'!B10,'ATRR Calculation PSO'!$C$22:$M$22)</f>
        <v>618965.89926507568</v>
      </c>
      <c r="E10" s="113"/>
      <c r="F10" s="97"/>
      <c r="G10" s="115"/>
      <c r="H10" s="97"/>
      <c r="I10" s="66"/>
      <c r="J10" s="97">
        <f t="shared" si="0"/>
        <v>36386.387221901408</v>
      </c>
      <c r="L10" s="97">
        <f t="shared" si="1"/>
        <v>655352.28648697713</v>
      </c>
      <c r="O10" s="67"/>
      <c r="P10" s="67"/>
    </row>
    <row r="11" spans="2:16" ht="15.75">
      <c r="B11" s="113">
        <f t="shared" si="2"/>
        <v>2013</v>
      </c>
      <c r="C11" s="64"/>
      <c r="D11" s="97">
        <f>+SUMIF('ATRR Calculation PSO'!$C$7:$M$7,'Interest PSO'!B11,'ATRR Calculation PSO'!$C$22:$M$22)</f>
        <v>736314.28664246376</v>
      </c>
      <c r="E11" s="87"/>
      <c r="F11" s="97"/>
      <c r="G11" s="98"/>
      <c r="H11" s="97"/>
      <c r="I11" s="99"/>
      <c r="J11" s="97">
        <f t="shared" si="0"/>
        <v>59705.985417333453</v>
      </c>
      <c r="L11" s="97">
        <f t="shared" si="1"/>
        <v>796020.27205979719</v>
      </c>
      <c r="O11" s="67"/>
      <c r="P11" s="67"/>
    </row>
    <row r="12" spans="2:16" ht="15.75">
      <c r="B12" s="113">
        <f t="shared" si="2"/>
        <v>2014</v>
      </c>
      <c r="C12" s="64"/>
      <c r="D12" s="97">
        <f>+SUMIF('ATRR Calculation PSO'!$C$7:$M$7,'Interest PSO'!B12,'ATRR Calculation PSO'!$C$22:$M$22)</f>
        <v>982921.48618578096</v>
      </c>
      <c r="E12" s="87"/>
      <c r="F12" s="97"/>
      <c r="G12" s="98"/>
      <c r="H12" s="97"/>
      <c r="I12" s="99"/>
      <c r="J12" s="97">
        <f t="shared" si="0"/>
        <v>89591.57113617842</v>
      </c>
      <c r="L12" s="97">
        <f t="shared" si="1"/>
        <v>1072513.0573219594</v>
      </c>
      <c r="O12" s="67"/>
      <c r="P12" s="67"/>
    </row>
    <row r="13" spans="2:16" ht="15.75">
      <c r="B13" s="113">
        <f t="shared" si="2"/>
        <v>2015</v>
      </c>
      <c r="C13" s="64"/>
      <c r="D13" s="97">
        <f>+SUMIF('ATRR Calculation PSO'!$C$7:$M$7,'Interest PSO'!B13,'ATRR Calculation PSO'!$C$22:$M$22)</f>
        <v>1236021.1914872902</v>
      </c>
      <c r="E13" s="87"/>
      <c r="F13" s="97"/>
      <c r="G13" s="98"/>
      <c r="H13" s="97"/>
      <c r="I13" s="99"/>
      <c r="J13" s="97">
        <f t="shared" si="0"/>
        <v>128670.64009031345</v>
      </c>
      <c r="L13" s="97">
        <f t="shared" si="1"/>
        <v>1364691.8315776037</v>
      </c>
      <c r="O13" s="67"/>
      <c r="P13" s="67"/>
    </row>
    <row r="14" spans="2:16" ht="15.75">
      <c r="B14" s="113">
        <f t="shared" si="2"/>
        <v>2016</v>
      </c>
      <c r="C14" s="64"/>
      <c r="D14" s="97">
        <f>+SUMIF('ATRR Calculation PSO'!$C$7:$M$7,'Interest PSO'!B14,'ATRR Calculation PSO'!$C$22:$M$22)</f>
        <v>1538872.4041499884</v>
      </c>
      <c r="E14" s="87"/>
      <c r="F14" s="97"/>
      <c r="G14" s="98"/>
      <c r="H14" s="97"/>
      <c r="I14" s="99"/>
      <c r="J14" s="97">
        <f t="shared" si="0"/>
        <v>181486.630468891</v>
      </c>
      <c r="L14" s="97">
        <f t="shared" si="1"/>
        <v>1720359.0346188794</v>
      </c>
      <c r="O14" s="67"/>
      <c r="P14" s="67"/>
    </row>
    <row r="15" spans="2:16" ht="15.75">
      <c r="B15" s="113">
        <f t="shared" si="2"/>
        <v>2017</v>
      </c>
      <c r="C15" s="64"/>
      <c r="D15" s="97">
        <f>+SUMIF('ATRR Calculation PSO'!$C$7:$M$7,'Interest PSO'!B15,'ATRR Calculation PSO'!$C$22:$M$22)</f>
        <v>1730309.887238987</v>
      </c>
      <c r="E15" s="87"/>
      <c r="F15" s="97"/>
      <c r="G15" s="98"/>
      <c r="H15" s="97"/>
      <c r="I15" s="99"/>
      <c r="J15" s="97">
        <f t="shared" si="0"/>
        <v>261734.66614545937</v>
      </c>
      <c r="L15" s="97">
        <f t="shared" si="1"/>
        <v>1992044.5533844463</v>
      </c>
      <c r="O15" s="67"/>
      <c r="P15" s="67"/>
    </row>
    <row r="16" spans="2:16" ht="15.75">
      <c r="B16" s="113">
        <f t="shared" si="2"/>
        <v>2018</v>
      </c>
      <c r="C16" s="64"/>
      <c r="D16" s="97">
        <f>+SUMIF('ATRR Calculation PSO'!$C$7:$M$7,'Interest PSO'!B16,'ATRR Calculation PSO'!$C$22:$M$22)</f>
        <v>0</v>
      </c>
      <c r="E16" s="87"/>
      <c r="F16" s="97"/>
      <c r="G16" s="98"/>
      <c r="H16" s="97"/>
      <c r="I16" s="99"/>
      <c r="J16" s="97">
        <f t="shared" si="0"/>
        <v>358403.37426141545</v>
      </c>
      <c r="L16" s="97">
        <f t="shared" si="1"/>
        <v>358403.37426141545</v>
      </c>
      <c r="O16" s="67"/>
      <c r="P16" s="67"/>
    </row>
    <row r="17" spans="2:18" ht="15.75">
      <c r="B17" s="64">
        <v>2019</v>
      </c>
      <c r="C17" s="64"/>
      <c r="D17" s="97">
        <f>+SUMIF('ATRR Calculation PSO'!$C$7:$M$7,'Interest PSO'!B17,'ATRR Calculation PSO'!$C$22:$M$22)</f>
        <v>0</v>
      </c>
      <c r="F17" s="64"/>
      <c r="G17" s="69"/>
      <c r="H17" s="64"/>
      <c r="I17" s="68"/>
      <c r="J17" s="97">
        <f t="shared" si="0"/>
        <v>210904.46569057056</v>
      </c>
      <c r="L17" s="97">
        <f t="shared" si="1"/>
        <v>210904.46569057056</v>
      </c>
      <c r="O17" s="67"/>
      <c r="P17" s="67"/>
    </row>
    <row r="18" spans="2:18" ht="15.75">
      <c r="B18" s="94" t="s">
        <v>250</v>
      </c>
      <c r="C18" s="95"/>
      <c r="D18" s="94">
        <f>+SUM(D6:D17)</f>
        <v>7643567.3289436409</v>
      </c>
      <c r="E18" s="96"/>
      <c r="F18" s="94">
        <f>+SUM(F6:F17)</f>
        <v>0</v>
      </c>
      <c r="G18" s="94"/>
      <c r="H18" s="94">
        <f>+SUM(H6:H17)</f>
        <v>0</v>
      </c>
      <c r="I18" s="94"/>
      <c r="J18" s="94">
        <f>+SUM(J6:J17)</f>
        <v>1350622.3188509878</v>
      </c>
      <c r="L18" s="94">
        <f>+SUM(L6:L17)</f>
        <v>8994189.6477946285</v>
      </c>
      <c r="O18" s="67"/>
      <c r="P18" s="67"/>
    </row>
    <row r="19" spans="2:18" ht="16.5" thickBot="1">
      <c r="B19" s="72"/>
      <c r="C19" s="73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4"/>
      <c r="O19" s="74"/>
      <c r="P19" s="74"/>
    </row>
    <row r="20" spans="2:18" ht="15.75">
      <c r="B20" s="75"/>
      <c r="C20" s="71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7"/>
      <c r="O20" s="67"/>
      <c r="P20" s="67"/>
    </row>
    <row r="21" spans="2:18" ht="63">
      <c r="B21" s="88" t="s">
        <v>5</v>
      </c>
      <c r="C21" s="88" t="s">
        <v>4</v>
      </c>
      <c r="D21" s="89" t="s">
        <v>240</v>
      </c>
      <c r="E21" s="89"/>
      <c r="F21" s="89" t="s">
        <v>241</v>
      </c>
      <c r="G21" s="89"/>
      <c r="H21" s="89" t="s">
        <v>242</v>
      </c>
      <c r="I21" s="90"/>
      <c r="J21" s="91" t="s">
        <v>243</v>
      </c>
      <c r="K21" s="90"/>
      <c r="L21" s="89" t="s">
        <v>244</v>
      </c>
      <c r="M21" s="92"/>
      <c r="N21" s="91" t="s">
        <v>245</v>
      </c>
      <c r="O21" s="93"/>
      <c r="P21" s="89" t="s">
        <v>246</v>
      </c>
    </row>
    <row r="22" spans="2:18" ht="15.75">
      <c r="B22" s="77"/>
      <c r="C22" s="71"/>
      <c r="D22" s="67"/>
      <c r="E22" s="67"/>
      <c r="F22" s="67"/>
      <c r="G22" s="67"/>
      <c r="H22" s="67"/>
      <c r="I22" s="78"/>
      <c r="J22" s="78"/>
      <c r="K22" s="78"/>
      <c r="N22" s="67"/>
      <c r="O22" s="67"/>
      <c r="P22" s="67"/>
    </row>
    <row r="23" spans="2:18" ht="15.75">
      <c r="B23" s="79" t="s">
        <v>247</v>
      </c>
      <c r="C23" s="71"/>
      <c r="D23" s="71"/>
      <c r="E23" s="71"/>
      <c r="F23" s="71"/>
      <c r="G23" s="71"/>
      <c r="H23" s="71"/>
      <c r="I23" s="71"/>
      <c r="J23" s="71"/>
      <c r="K23" s="71"/>
      <c r="L23" s="67"/>
      <c r="M23" s="67"/>
      <c r="N23" s="76"/>
      <c r="O23" s="71"/>
      <c r="P23" s="71"/>
    </row>
    <row r="24" spans="2:18" ht="15.75">
      <c r="B24" s="80" t="s">
        <v>249</v>
      </c>
      <c r="C24" s="71"/>
      <c r="D24" s="71"/>
      <c r="E24" s="71"/>
      <c r="F24" s="71"/>
      <c r="G24" s="71"/>
      <c r="H24" s="71"/>
      <c r="I24" s="71"/>
      <c r="J24" s="71"/>
      <c r="K24" s="71"/>
      <c r="L24" s="67"/>
      <c r="M24" s="67"/>
      <c r="N24" s="76"/>
      <c r="O24" s="71"/>
      <c r="P24" s="71"/>
    </row>
    <row r="25" spans="2:18" ht="15.75">
      <c r="B25" s="81">
        <f t="shared" ref="B25:B30" si="3">DATE($B$6,R25,1)</f>
        <v>39630</v>
      </c>
      <c r="C25" s="65">
        <f>+YEAR(B25)</f>
        <v>2008</v>
      </c>
      <c r="D25" s="82">
        <f t="shared" ref="D25:D30" si="4">SUMIF($B$6:$B$16,C25,$D$6:$D$16)/6</f>
        <v>0</v>
      </c>
      <c r="E25" s="83"/>
      <c r="F25" s="82">
        <f>+D25</f>
        <v>0</v>
      </c>
      <c r="G25" s="82"/>
      <c r="H25" s="82">
        <v>0</v>
      </c>
      <c r="I25" s="82"/>
      <c r="J25" s="82">
        <f t="shared" ref="J25:J78" si="5">F25+H25</f>
        <v>0</v>
      </c>
      <c r="K25" s="83"/>
      <c r="L25" s="84">
        <f>+'Prime Rate'!I716/12</f>
        <v>5.6236111111111113E-3</v>
      </c>
      <c r="M25" s="85"/>
      <c r="N25" s="82">
        <f t="shared" ref="N25" si="6">J25*L25</f>
        <v>0</v>
      </c>
      <c r="O25" s="82"/>
      <c r="P25" s="82">
        <f>D25+N25</f>
        <v>0</v>
      </c>
      <c r="R25" s="50">
        <v>7</v>
      </c>
    </row>
    <row r="26" spans="2:18" ht="15.75">
      <c r="B26" s="81">
        <f t="shared" si="3"/>
        <v>39661</v>
      </c>
      <c r="C26" s="65">
        <f t="shared" ref="C26:C78" si="7">+YEAR(B26)</f>
        <v>2008</v>
      </c>
      <c r="D26" s="82">
        <f t="shared" si="4"/>
        <v>0</v>
      </c>
      <c r="E26" s="83"/>
      <c r="F26" s="82">
        <f>D25+F25</f>
        <v>0</v>
      </c>
      <c r="G26" s="82"/>
      <c r="H26" s="82">
        <v>0</v>
      </c>
      <c r="I26" s="82"/>
      <c r="J26" s="82">
        <f t="shared" si="5"/>
        <v>0</v>
      </c>
      <c r="K26" s="83"/>
      <c r="L26" s="84">
        <f>+'Prime Rate'!I717/12</f>
        <v>5.397916666666668E-3</v>
      </c>
      <c r="M26" s="86"/>
      <c r="N26" s="82">
        <f>J26*L26</f>
        <v>0</v>
      </c>
      <c r="O26" s="82"/>
      <c r="P26" s="82">
        <f>SUM($D$25:D26)+SUM($N$25:N26)</f>
        <v>0</v>
      </c>
      <c r="R26" s="50">
        <v>8</v>
      </c>
    </row>
    <row r="27" spans="2:18" ht="15.75">
      <c r="B27" s="81">
        <f t="shared" si="3"/>
        <v>39692</v>
      </c>
      <c r="C27" s="65">
        <f t="shared" si="7"/>
        <v>2008</v>
      </c>
      <c r="D27" s="82">
        <f t="shared" si="4"/>
        <v>0</v>
      </c>
      <c r="E27" s="83"/>
      <c r="F27" s="82">
        <f>D26+F26</f>
        <v>0</v>
      </c>
      <c r="G27" s="82"/>
      <c r="H27" s="82">
        <v>0</v>
      </c>
      <c r="I27" s="82"/>
      <c r="J27" s="82">
        <f t="shared" si="5"/>
        <v>0</v>
      </c>
      <c r="K27" s="83"/>
      <c r="L27" s="84">
        <f>+'Prime Rate'!I718/12</f>
        <v>5.172222222222223E-3</v>
      </c>
      <c r="M27" s="86"/>
      <c r="N27" s="82">
        <f>J27*L27</f>
        <v>0</v>
      </c>
      <c r="O27" s="82"/>
      <c r="P27" s="82">
        <f>SUM($D$25:D27)+SUM($N$25:N27)</f>
        <v>0</v>
      </c>
      <c r="R27" s="50">
        <v>9</v>
      </c>
    </row>
    <row r="28" spans="2:18" ht="15.75">
      <c r="B28" s="81">
        <f t="shared" si="3"/>
        <v>39722</v>
      </c>
      <c r="C28" s="65">
        <f t="shared" si="7"/>
        <v>2008</v>
      </c>
      <c r="D28" s="82">
        <f t="shared" si="4"/>
        <v>0</v>
      </c>
      <c r="E28" s="83"/>
      <c r="F28" s="82">
        <f t="shared" ref="F28:F81" si="8">D27+F27</f>
        <v>0</v>
      </c>
      <c r="G28" s="82"/>
      <c r="H28" s="82">
        <f>H27+SUM(N25:N27)</f>
        <v>0</v>
      </c>
      <c r="I28" s="82"/>
      <c r="J28" s="82">
        <f t="shared" si="5"/>
        <v>0</v>
      </c>
      <c r="K28" s="83"/>
      <c r="L28" s="84">
        <f>+'Prime Rate'!I719/12</f>
        <v>4.961805555555557E-3</v>
      </c>
      <c r="M28" s="86"/>
      <c r="N28" s="82">
        <f t="shared" ref="N28:N35" si="9">J28*L28</f>
        <v>0</v>
      </c>
      <c r="O28" s="82"/>
      <c r="P28" s="82">
        <f>SUM($D$25:D28)+SUM($N$25:N28)</f>
        <v>0</v>
      </c>
      <c r="R28" s="50">
        <v>10</v>
      </c>
    </row>
    <row r="29" spans="2:18" ht="15.75">
      <c r="B29" s="81">
        <f t="shared" si="3"/>
        <v>39753</v>
      </c>
      <c r="C29" s="65">
        <f t="shared" si="7"/>
        <v>2008</v>
      </c>
      <c r="D29" s="82">
        <f t="shared" si="4"/>
        <v>0</v>
      </c>
      <c r="E29" s="83"/>
      <c r="F29" s="82">
        <f t="shared" si="8"/>
        <v>0</v>
      </c>
      <c r="G29" s="82"/>
      <c r="H29" s="82">
        <f>H27+SUM(N25:N27)</f>
        <v>0</v>
      </c>
      <c r="I29" s="82"/>
      <c r="J29" s="82">
        <f t="shared" si="5"/>
        <v>0</v>
      </c>
      <c r="K29" s="83"/>
      <c r="L29" s="84">
        <f>+'Prime Rate'!I720/12</f>
        <v>4.7409722222222228E-3</v>
      </c>
      <c r="M29" s="86"/>
      <c r="N29" s="82">
        <f t="shared" si="9"/>
        <v>0</v>
      </c>
      <c r="O29" s="82"/>
      <c r="P29" s="82">
        <f>SUM($D$25:D29)+SUM($N$25:N29)</f>
        <v>0</v>
      </c>
      <c r="R29" s="50">
        <v>11</v>
      </c>
    </row>
    <row r="30" spans="2:18" ht="15.75">
      <c r="B30" s="81">
        <f t="shared" si="3"/>
        <v>39783</v>
      </c>
      <c r="C30" s="65">
        <f t="shared" si="7"/>
        <v>2008</v>
      </c>
      <c r="D30" s="82">
        <f t="shared" si="4"/>
        <v>0</v>
      </c>
      <c r="E30" s="83"/>
      <c r="F30" s="82">
        <f t="shared" si="8"/>
        <v>0</v>
      </c>
      <c r="G30" s="82"/>
      <c r="H30" s="82">
        <f>H27+SUM(N25:N27)</f>
        <v>0</v>
      </c>
      <c r="I30" s="82"/>
      <c r="J30" s="82">
        <f t="shared" si="5"/>
        <v>0</v>
      </c>
      <c r="K30" s="83"/>
      <c r="L30" s="84">
        <f>+'Prime Rate'!I721/12</f>
        <v>4.4979166666666666E-3</v>
      </c>
      <c r="M30" s="86"/>
      <c r="N30" s="82">
        <f t="shared" si="9"/>
        <v>0</v>
      </c>
      <c r="O30" s="82"/>
      <c r="P30" s="82">
        <f>SUM($D$25:D30)+SUM($N$25:N30)</f>
        <v>0</v>
      </c>
      <c r="R30" s="50">
        <v>12</v>
      </c>
    </row>
    <row r="31" spans="2:18" ht="15.75">
      <c r="B31" s="81">
        <f>DATE($B$7,R31,1)</f>
        <v>39814</v>
      </c>
      <c r="C31" s="65">
        <f t="shared" si="7"/>
        <v>2009</v>
      </c>
      <c r="D31" s="82">
        <f t="shared" ref="D31:D62" si="10">SUMIF($B$6:$B$16,C31,$D$6:$D$16)/12</f>
        <v>3198.5873345832938</v>
      </c>
      <c r="E31" s="83"/>
      <c r="F31" s="82">
        <f>D30+F30</f>
        <v>0</v>
      </c>
      <c r="G31" s="82"/>
      <c r="H31" s="82">
        <f>H30+SUM(N28:N30)</f>
        <v>0</v>
      </c>
      <c r="I31" s="82"/>
      <c r="J31" s="82">
        <f t="shared" si="5"/>
        <v>0</v>
      </c>
      <c r="K31" s="83"/>
      <c r="L31" s="84">
        <f>+'Prime Rate'!I722/12</f>
        <v>4.2395833333333339E-3</v>
      </c>
      <c r="M31" s="86"/>
      <c r="N31" s="82">
        <f t="shared" si="9"/>
        <v>0</v>
      </c>
      <c r="O31" s="82"/>
      <c r="P31" s="82">
        <f>SUM($D$25:D31)+SUM($N$25:N31)</f>
        <v>3198.5873345832938</v>
      </c>
      <c r="R31" s="50">
        <v>1</v>
      </c>
    </row>
    <row r="32" spans="2:18" ht="15.75">
      <c r="B32" s="81">
        <f t="shared" ref="B32:B42" si="11">DATE($B$7,R32,1)</f>
        <v>39845</v>
      </c>
      <c r="C32" s="65">
        <f t="shared" si="7"/>
        <v>2009</v>
      </c>
      <c r="D32" s="82">
        <f t="shared" si="10"/>
        <v>3198.5873345832938</v>
      </c>
      <c r="E32" s="83"/>
      <c r="F32" s="82">
        <f t="shared" si="8"/>
        <v>3198.5873345832938</v>
      </c>
      <c r="G32" s="82"/>
      <c r="H32" s="82">
        <f>H30+SUM(N28:N30)</f>
        <v>0</v>
      </c>
      <c r="I32" s="82"/>
      <c r="J32" s="82">
        <f t="shared" si="5"/>
        <v>3198.5873345832938</v>
      </c>
      <c r="K32" s="83"/>
      <c r="L32" s="84">
        <f>+'Prime Rate'!I723/12</f>
        <v>3.9805555555555549E-3</v>
      </c>
      <c r="M32" s="86"/>
      <c r="N32" s="82">
        <f t="shared" si="9"/>
        <v>12.732154584605164</v>
      </c>
      <c r="O32" s="82"/>
      <c r="P32" s="82">
        <f>SUM($D$25:D32)+SUM($N$25:N32)</f>
        <v>6409.9068237511929</v>
      </c>
      <c r="R32" s="50">
        <v>2</v>
      </c>
    </row>
    <row r="33" spans="2:18" ht="15.75">
      <c r="B33" s="81">
        <f t="shared" si="11"/>
        <v>39873</v>
      </c>
      <c r="C33" s="65">
        <f t="shared" si="7"/>
        <v>2009</v>
      </c>
      <c r="D33" s="82">
        <f t="shared" si="10"/>
        <v>3198.5873345832938</v>
      </c>
      <c r="E33" s="83"/>
      <c r="F33" s="82">
        <f t="shared" si="8"/>
        <v>6397.1746691665876</v>
      </c>
      <c r="G33" s="82"/>
      <c r="H33" s="82">
        <f>H30+SUM(N28:N30)</f>
        <v>0</v>
      </c>
      <c r="I33" s="82"/>
      <c r="J33" s="82">
        <f t="shared" si="5"/>
        <v>6397.1746691665876</v>
      </c>
      <c r="K33" s="83"/>
      <c r="L33" s="84">
        <f>+'Prime Rate'!I724/12</f>
        <v>3.7895833333333327E-3</v>
      </c>
      <c r="M33" s="86"/>
      <c r="N33" s="82">
        <f t="shared" si="9"/>
        <v>24.242626506695878</v>
      </c>
      <c r="O33" s="82"/>
      <c r="P33" s="82">
        <f>SUM($D$25:D33)+SUM($N$25:N33)</f>
        <v>9632.7367848411832</v>
      </c>
      <c r="R33" s="50">
        <v>3</v>
      </c>
    </row>
    <row r="34" spans="2:18" ht="15.75">
      <c r="B34" s="81">
        <f t="shared" si="11"/>
        <v>39904</v>
      </c>
      <c r="C34" s="65">
        <f t="shared" si="7"/>
        <v>2009</v>
      </c>
      <c r="D34" s="82">
        <f t="shared" si="10"/>
        <v>3198.5873345832938</v>
      </c>
      <c r="E34" s="83"/>
      <c r="F34" s="82">
        <f t="shared" si="8"/>
        <v>9595.7620037498818</v>
      </c>
      <c r="G34" s="82"/>
      <c r="H34" s="82">
        <f>H33+SUM(N31:N33)</f>
        <v>36.97478109130104</v>
      </c>
      <c r="I34" s="82"/>
      <c r="J34" s="82">
        <f t="shared" si="5"/>
        <v>9632.7367848411832</v>
      </c>
      <c r="K34" s="83"/>
      <c r="L34" s="84">
        <f>+'Prime Rate'!I725/12</f>
        <v>3.6222222222222216E-3</v>
      </c>
      <c r="M34" s="86"/>
      <c r="N34" s="82">
        <f t="shared" si="9"/>
        <v>34.891913242869165</v>
      </c>
      <c r="O34" s="82"/>
      <c r="P34" s="82">
        <f>SUM($D$25:D34)+SUM($N$25:N34)</f>
        <v>12866.216032667346</v>
      </c>
      <c r="R34" s="50">
        <v>4</v>
      </c>
    </row>
    <row r="35" spans="2:18" ht="15.75">
      <c r="B35" s="81">
        <f t="shared" si="11"/>
        <v>39934</v>
      </c>
      <c r="C35" s="65">
        <f t="shared" si="7"/>
        <v>2009</v>
      </c>
      <c r="D35" s="82">
        <f t="shared" si="10"/>
        <v>3198.5873345832938</v>
      </c>
      <c r="E35" s="83"/>
      <c r="F35" s="82">
        <f t="shared" si="8"/>
        <v>12794.349338333175</v>
      </c>
      <c r="G35" s="82"/>
      <c r="H35" s="82">
        <f>H33+SUM(N31:N33)</f>
        <v>36.97478109130104</v>
      </c>
      <c r="I35" s="82"/>
      <c r="J35" s="82">
        <f t="shared" si="5"/>
        <v>12831.324119424477</v>
      </c>
      <c r="K35" s="83"/>
      <c r="L35" s="84">
        <f>+'Prime Rate'!I726/12</f>
        <v>3.4840277777777773E-3</v>
      </c>
      <c r="M35" s="86"/>
      <c r="N35" s="82">
        <f t="shared" si="9"/>
        <v>44.704689657744851</v>
      </c>
      <c r="O35" s="82"/>
      <c r="P35" s="82">
        <f>SUM($D$25:D35)+SUM($N$25:N35)</f>
        <v>16109.508056908384</v>
      </c>
      <c r="R35" s="50">
        <v>5</v>
      </c>
    </row>
    <row r="36" spans="2:18" ht="15.75">
      <c r="B36" s="81">
        <f t="shared" si="11"/>
        <v>39965</v>
      </c>
      <c r="C36" s="65">
        <f t="shared" si="7"/>
        <v>2009</v>
      </c>
      <c r="D36" s="82">
        <f t="shared" si="10"/>
        <v>3198.5873345832938</v>
      </c>
      <c r="E36" s="83"/>
      <c r="F36" s="82">
        <f t="shared" si="8"/>
        <v>15992.936672916469</v>
      </c>
      <c r="G36" s="82"/>
      <c r="H36" s="82">
        <f>H33+SUM(N31:N33)</f>
        <v>36.97478109130104</v>
      </c>
      <c r="I36" s="82"/>
      <c r="J36" s="82">
        <f t="shared" si="5"/>
        <v>16029.91145400777</v>
      </c>
      <c r="K36" s="83"/>
      <c r="L36" s="84">
        <f>+'Prime Rate'!I727/12</f>
        <v>3.3624999999999996E-3</v>
      </c>
      <c r="M36" s="86"/>
      <c r="N36" s="82">
        <f>J36*L36</f>
        <v>53.900577264101116</v>
      </c>
      <c r="O36" s="82"/>
      <c r="P36" s="82">
        <f>SUM($D$25:D36)+SUM($N$25:N36)</f>
        <v>19361.995968755778</v>
      </c>
      <c r="R36" s="50">
        <v>6</v>
      </c>
    </row>
    <row r="37" spans="2:18" ht="15.75">
      <c r="B37" s="81">
        <f t="shared" si="11"/>
        <v>39995</v>
      </c>
      <c r="C37" s="65">
        <f t="shared" si="7"/>
        <v>2009</v>
      </c>
      <c r="D37" s="82">
        <f t="shared" si="10"/>
        <v>3198.5873345832938</v>
      </c>
      <c r="E37" s="71"/>
      <c r="F37" s="82">
        <f t="shared" si="8"/>
        <v>19191.524007499764</v>
      </c>
      <c r="G37" s="71"/>
      <c r="H37" s="82">
        <f>H36+SUM(N34:N36)</f>
        <v>170.47196125601619</v>
      </c>
      <c r="I37" s="71"/>
      <c r="J37" s="82">
        <f t="shared" si="5"/>
        <v>19361.995968755778</v>
      </c>
      <c r="K37" s="71"/>
      <c r="L37" s="84">
        <f>+'Prime Rate'!I728/12</f>
        <v>3.2409722222222215E-3</v>
      </c>
      <c r="M37" s="67"/>
      <c r="N37" s="82">
        <f t="shared" ref="N37:N78" si="12">J37*L37</f>
        <v>62.751691101516109</v>
      </c>
      <c r="O37" s="71"/>
      <c r="P37" s="82">
        <f>SUM($D$25:D37)+SUM($N$25:N37)</f>
        <v>22623.334994440593</v>
      </c>
      <c r="R37" s="50">
        <v>7</v>
      </c>
    </row>
    <row r="38" spans="2:18" ht="15.75">
      <c r="B38" s="81">
        <f t="shared" si="11"/>
        <v>40026</v>
      </c>
      <c r="C38" s="65">
        <f t="shared" si="7"/>
        <v>2009</v>
      </c>
      <c r="D38" s="82">
        <f t="shared" si="10"/>
        <v>3198.5873345832938</v>
      </c>
      <c r="E38" s="71"/>
      <c r="F38" s="82">
        <f t="shared" si="8"/>
        <v>22390.111342083059</v>
      </c>
      <c r="G38" s="71"/>
      <c r="H38" s="82">
        <f>H36+SUM(N34:N36)</f>
        <v>170.47196125601619</v>
      </c>
      <c r="I38" s="71"/>
      <c r="J38" s="82">
        <f t="shared" si="5"/>
        <v>22560.583303339074</v>
      </c>
      <c r="K38" s="71"/>
      <c r="L38" s="84">
        <f>+'Prime Rate'!I729/12</f>
        <v>3.1194444444444434E-3</v>
      </c>
      <c r="M38" s="67"/>
      <c r="N38" s="82">
        <f t="shared" si="12"/>
        <v>70.376486249027138</v>
      </c>
      <c r="O38" s="71"/>
      <c r="P38" s="82">
        <f>SUM($D$25:D38)+SUM($N$25:N38)</f>
        <v>25892.298815272912</v>
      </c>
      <c r="R38" s="50">
        <v>8</v>
      </c>
    </row>
    <row r="39" spans="2:18" ht="15.75">
      <c r="B39" s="81">
        <f t="shared" si="11"/>
        <v>40057</v>
      </c>
      <c r="C39" s="65">
        <f t="shared" si="7"/>
        <v>2009</v>
      </c>
      <c r="D39" s="82">
        <f t="shared" si="10"/>
        <v>3198.5873345832938</v>
      </c>
      <c r="E39" s="71"/>
      <c r="F39" s="82">
        <f t="shared" si="8"/>
        <v>25588.698676666354</v>
      </c>
      <c r="G39" s="71"/>
      <c r="H39" s="82">
        <f>H36+SUM(N34:N36)</f>
        <v>170.47196125601619</v>
      </c>
      <c r="I39" s="71"/>
      <c r="J39" s="82">
        <f t="shared" si="5"/>
        <v>25759.170637922369</v>
      </c>
      <c r="K39" s="71"/>
      <c r="L39" s="84">
        <f>+'Prime Rate'!I730/12</f>
        <v>2.9979166666666657E-3</v>
      </c>
      <c r="M39" s="67"/>
      <c r="N39" s="82">
        <f t="shared" si="12"/>
        <v>77.22384697493807</v>
      </c>
      <c r="O39" s="71"/>
      <c r="P39" s="82">
        <f>SUM($D$25:D39)+SUM($N$25:N39)</f>
        <v>29168.109996831146</v>
      </c>
      <c r="R39" s="50">
        <v>9</v>
      </c>
    </row>
    <row r="40" spans="2:18" ht="15.75">
      <c r="B40" s="81">
        <f t="shared" si="11"/>
        <v>40087</v>
      </c>
      <c r="C40" s="65">
        <f t="shared" si="7"/>
        <v>2009</v>
      </c>
      <c r="D40" s="82">
        <f t="shared" si="10"/>
        <v>3198.5873345832938</v>
      </c>
      <c r="E40" s="71"/>
      <c r="F40" s="82">
        <f t="shared" si="8"/>
        <v>28787.286011249649</v>
      </c>
      <c r="G40" s="71"/>
      <c r="H40" s="82">
        <f>H39+SUM(N37:N39)</f>
        <v>380.82398558149748</v>
      </c>
      <c r="I40" s="71"/>
      <c r="J40" s="82">
        <f t="shared" si="5"/>
        <v>29168.109996831146</v>
      </c>
      <c r="K40" s="71"/>
      <c r="L40" s="84">
        <f>+'Prime Rate'!I731/12</f>
        <v>2.8763888888888884E-3</v>
      </c>
      <c r="M40" s="67"/>
      <c r="N40" s="82">
        <f t="shared" si="12"/>
        <v>83.898827504774019</v>
      </c>
      <c r="O40" s="71"/>
      <c r="P40" s="82">
        <f>SUM($D$25:D40)+SUM($N$25:N40)</f>
        <v>32450.596158919216</v>
      </c>
      <c r="R40" s="50">
        <v>10</v>
      </c>
    </row>
    <row r="41" spans="2:18" ht="15.75">
      <c r="B41" s="81">
        <f t="shared" si="11"/>
        <v>40118</v>
      </c>
      <c r="C41" s="65">
        <f t="shared" si="7"/>
        <v>2009</v>
      </c>
      <c r="D41" s="82">
        <f t="shared" si="10"/>
        <v>3198.5873345832938</v>
      </c>
      <c r="E41" s="71"/>
      <c r="F41" s="82">
        <f t="shared" si="8"/>
        <v>31985.873345832944</v>
      </c>
      <c r="G41" s="71"/>
      <c r="H41" s="82">
        <f>H39+SUM(N37:N39)</f>
        <v>380.82398558149748</v>
      </c>
      <c r="I41" s="71"/>
      <c r="J41" s="82">
        <f t="shared" si="5"/>
        <v>32366.697331414442</v>
      </c>
      <c r="K41" s="71"/>
      <c r="L41" s="84">
        <f>+'Prime Rate'!I732/12</f>
        <v>2.7854166666666656E-3</v>
      </c>
      <c r="M41" s="67"/>
      <c r="N41" s="82">
        <f t="shared" si="12"/>
        <v>90.154738191877271</v>
      </c>
      <c r="O41" s="71"/>
      <c r="P41" s="82">
        <f>SUM($D$25:D41)+SUM($N$25:N41)</f>
        <v>35739.33823169439</v>
      </c>
      <c r="R41" s="50">
        <v>11</v>
      </c>
    </row>
    <row r="42" spans="2:18" ht="15.75">
      <c r="B42" s="81">
        <f t="shared" si="11"/>
        <v>40148</v>
      </c>
      <c r="C42" s="65">
        <f t="shared" si="7"/>
        <v>2009</v>
      </c>
      <c r="D42" s="82">
        <f t="shared" si="10"/>
        <v>3198.5873345832938</v>
      </c>
      <c r="E42" s="71"/>
      <c r="F42" s="82">
        <f t="shared" si="8"/>
        <v>35184.460680416239</v>
      </c>
      <c r="G42" s="71"/>
      <c r="H42" s="82">
        <f>H39+SUM(N37:N39)</f>
        <v>380.82398558149748</v>
      </c>
      <c r="I42" s="71"/>
      <c r="J42" s="82">
        <f t="shared" si="5"/>
        <v>35565.284665997737</v>
      </c>
      <c r="K42" s="71"/>
      <c r="L42" s="84">
        <f>+'Prime Rate'!I733/12</f>
        <v>2.7333333333333328E-3</v>
      </c>
      <c r="M42" s="67"/>
      <c r="N42" s="82">
        <f t="shared" si="12"/>
        <v>97.211778087060466</v>
      </c>
      <c r="O42" s="71"/>
      <c r="P42" s="82">
        <f>SUM($D$25:D42)+SUM($N$25:N42)</f>
        <v>39035.137344364746</v>
      </c>
      <c r="R42" s="50">
        <v>12</v>
      </c>
    </row>
    <row r="43" spans="2:18" ht="15.75">
      <c r="B43" s="81">
        <f>DATE($B$8,R43,1)</f>
        <v>40179</v>
      </c>
      <c r="C43" s="65">
        <f t="shared" si="7"/>
        <v>2010</v>
      </c>
      <c r="D43" s="82">
        <f t="shared" si="10"/>
        <v>22592.733990462486</v>
      </c>
      <c r="E43" s="71"/>
      <c r="F43" s="82">
        <f t="shared" si="8"/>
        <v>38383.048014999535</v>
      </c>
      <c r="G43" s="71"/>
      <c r="H43" s="82">
        <f>H42+SUM(N40:N42)</f>
        <v>652.08932936520921</v>
      </c>
      <c r="I43" s="71"/>
      <c r="J43" s="82">
        <f t="shared" si="5"/>
        <v>39035.137344364746</v>
      </c>
      <c r="K43" s="71"/>
      <c r="L43" s="84">
        <f>+'Prime Rate'!I734/12</f>
        <v>2.708333333333333E-3</v>
      </c>
      <c r="M43" s="67"/>
      <c r="N43" s="82">
        <f t="shared" si="12"/>
        <v>105.72016364098783</v>
      </c>
      <c r="O43" s="71"/>
      <c r="P43" s="82">
        <f>SUM($D$25:D43)+SUM($N$25:N43)</f>
        <v>61733.591498468224</v>
      </c>
      <c r="R43" s="50">
        <v>1</v>
      </c>
    </row>
    <row r="44" spans="2:18" ht="15.75">
      <c r="B44" s="81">
        <f t="shared" ref="B44:B54" si="13">DATE($B$8,R44,1)</f>
        <v>40210</v>
      </c>
      <c r="C44" s="65">
        <f t="shared" si="7"/>
        <v>2010</v>
      </c>
      <c r="D44" s="82">
        <f t="shared" si="10"/>
        <v>22592.733990462486</v>
      </c>
      <c r="E44" s="71"/>
      <c r="F44" s="82">
        <f t="shared" si="8"/>
        <v>60975.782005462024</v>
      </c>
      <c r="G44" s="71"/>
      <c r="H44" s="82">
        <f>H42+SUM(N40:N42)</f>
        <v>652.08932936520921</v>
      </c>
      <c r="I44" s="71"/>
      <c r="J44" s="82">
        <f t="shared" si="5"/>
        <v>61627.871334827236</v>
      </c>
      <c r="K44" s="71"/>
      <c r="L44" s="84">
        <f>+'Prime Rate'!I735/12</f>
        <v>2.708333333333333E-3</v>
      </c>
      <c r="M44" s="67"/>
      <c r="N44" s="82">
        <f t="shared" si="12"/>
        <v>166.90881819849042</v>
      </c>
      <c r="O44" s="71"/>
      <c r="P44" s="82">
        <f>SUM($D$25:D44)+SUM($N$25:N44)</f>
        <v>84493.234307129198</v>
      </c>
      <c r="R44" s="50">
        <v>2</v>
      </c>
    </row>
    <row r="45" spans="2:18" ht="15.75">
      <c r="B45" s="81">
        <f t="shared" si="13"/>
        <v>40238</v>
      </c>
      <c r="C45" s="65">
        <f t="shared" si="7"/>
        <v>2010</v>
      </c>
      <c r="D45" s="82">
        <f t="shared" si="10"/>
        <v>22592.733990462486</v>
      </c>
      <c r="E45" s="71"/>
      <c r="F45" s="82">
        <f t="shared" si="8"/>
        <v>83568.515995924507</v>
      </c>
      <c r="G45" s="71"/>
      <c r="H45" s="82">
        <f>H42+SUM(N40:N42)</f>
        <v>652.08932936520921</v>
      </c>
      <c r="I45" s="71"/>
      <c r="J45" s="82">
        <f t="shared" si="5"/>
        <v>84220.605325289711</v>
      </c>
      <c r="K45" s="71"/>
      <c r="L45" s="84">
        <f>+'Prime Rate'!I736/12</f>
        <v>2.708333333333333E-3</v>
      </c>
      <c r="M45" s="67"/>
      <c r="N45" s="82">
        <f t="shared" si="12"/>
        <v>228.09747275599292</v>
      </c>
      <c r="O45" s="71"/>
      <c r="P45" s="82">
        <f>SUM($D$25:D45)+SUM($N$25:N45)</f>
        <v>107314.06577034768</v>
      </c>
      <c r="R45" s="50">
        <v>3</v>
      </c>
    </row>
    <row r="46" spans="2:18" ht="15.75">
      <c r="B46" s="81">
        <f t="shared" si="13"/>
        <v>40269</v>
      </c>
      <c r="C46" s="65">
        <f t="shared" si="7"/>
        <v>2010</v>
      </c>
      <c r="D46" s="82">
        <f t="shared" si="10"/>
        <v>22592.733990462486</v>
      </c>
      <c r="E46" s="71"/>
      <c r="F46" s="82">
        <f t="shared" si="8"/>
        <v>106161.24998638699</v>
      </c>
      <c r="G46" s="71"/>
      <c r="H46" s="82">
        <f>H45+SUM(N43:N45)</f>
        <v>1152.8157839606804</v>
      </c>
      <c r="I46" s="71"/>
      <c r="J46" s="82">
        <f t="shared" si="5"/>
        <v>107314.06577034768</v>
      </c>
      <c r="K46" s="71"/>
      <c r="L46" s="84">
        <f>+'Prime Rate'!I737/12</f>
        <v>2.708333333333333E-3</v>
      </c>
      <c r="M46" s="67"/>
      <c r="N46" s="82">
        <f t="shared" si="12"/>
        <v>290.64226146135826</v>
      </c>
      <c r="O46" s="71"/>
      <c r="P46" s="82">
        <f>SUM($D$25:D46)+SUM($N$25:N46)</f>
        <v>130197.44202227151</v>
      </c>
      <c r="R46" s="50">
        <v>4</v>
      </c>
    </row>
    <row r="47" spans="2:18" ht="15.75">
      <c r="B47" s="81">
        <f t="shared" si="13"/>
        <v>40299</v>
      </c>
      <c r="C47" s="65">
        <f t="shared" si="7"/>
        <v>2010</v>
      </c>
      <c r="D47" s="82">
        <f t="shared" si="10"/>
        <v>22592.733990462486</v>
      </c>
      <c r="E47" s="71"/>
      <c r="F47" s="82">
        <f t="shared" si="8"/>
        <v>128753.98397684947</v>
      </c>
      <c r="G47" s="71"/>
      <c r="H47" s="82">
        <f>H45+SUM(N43:N45)</f>
        <v>1152.8157839606804</v>
      </c>
      <c r="I47" s="71"/>
      <c r="J47" s="82">
        <f t="shared" si="5"/>
        <v>129906.79976081016</v>
      </c>
      <c r="K47" s="71"/>
      <c r="L47" s="84">
        <f>+'Prime Rate'!I738/12</f>
        <v>2.708333333333333E-3</v>
      </c>
      <c r="M47" s="67"/>
      <c r="N47" s="82">
        <f t="shared" si="12"/>
        <v>351.83091601886082</v>
      </c>
      <c r="O47" s="71"/>
      <c r="P47" s="82">
        <f>SUM($D$25:D47)+SUM($N$25:N47)</f>
        <v>153142.00692875287</v>
      </c>
      <c r="R47" s="50">
        <v>5</v>
      </c>
    </row>
    <row r="48" spans="2:18" ht="15.75">
      <c r="B48" s="81">
        <f t="shared" si="13"/>
        <v>40330</v>
      </c>
      <c r="C48" s="65">
        <f t="shared" si="7"/>
        <v>2010</v>
      </c>
      <c r="D48" s="82">
        <f t="shared" si="10"/>
        <v>22592.733990462486</v>
      </c>
      <c r="E48" s="71"/>
      <c r="F48" s="82">
        <f t="shared" si="8"/>
        <v>151346.71796731197</v>
      </c>
      <c r="G48" s="71"/>
      <c r="H48" s="82">
        <f>H45+SUM(N43:N45)</f>
        <v>1152.8157839606804</v>
      </c>
      <c r="I48" s="71"/>
      <c r="J48" s="82">
        <f t="shared" si="5"/>
        <v>152499.53375127265</v>
      </c>
      <c r="K48" s="71"/>
      <c r="L48" s="84">
        <f>+'Prime Rate'!I739/12</f>
        <v>2.708333333333333E-3</v>
      </c>
      <c r="M48" s="67"/>
      <c r="N48" s="82">
        <f t="shared" si="12"/>
        <v>413.01957057636338</v>
      </c>
      <c r="O48" s="71"/>
      <c r="P48" s="82">
        <f>SUM($D$25:D48)+SUM($N$25:N48)</f>
        <v>176147.76048979172</v>
      </c>
      <c r="R48" s="50">
        <v>6</v>
      </c>
    </row>
    <row r="49" spans="2:18" ht="15.75">
      <c r="B49" s="81">
        <f t="shared" si="13"/>
        <v>40360</v>
      </c>
      <c r="C49" s="65">
        <f t="shared" si="7"/>
        <v>2010</v>
      </c>
      <c r="D49" s="82">
        <f t="shared" si="10"/>
        <v>22592.733990462486</v>
      </c>
      <c r="E49" s="71"/>
      <c r="F49" s="82">
        <f t="shared" si="8"/>
        <v>173939.45195777446</v>
      </c>
      <c r="G49" s="71"/>
      <c r="H49" s="82">
        <f>H48+SUM(N46:N48)</f>
        <v>2208.3085320172631</v>
      </c>
      <c r="I49" s="71"/>
      <c r="J49" s="82">
        <f t="shared" si="5"/>
        <v>176147.76048979172</v>
      </c>
      <c r="K49" s="71"/>
      <c r="L49" s="84">
        <f>+'Prime Rate'!I740/12</f>
        <v>2.708333333333333E-3</v>
      </c>
      <c r="M49" s="67"/>
      <c r="N49" s="82">
        <f t="shared" si="12"/>
        <v>477.06685132651916</v>
      </c>
      <c r="O49" s="71"/>
      <c r="P49" s="82">
        <f>SUM($D$25:D49)+SUM($N$25:N49)</f>
        <v>199217.56133158074</v>
      </c>
      <c r="R49" s="50">
        <v>7</v>
      </c>
    </row>
    <row r="50" spans="2:18" ht="15.75">
      <c r="B50" s="81">
        <f t="shared" si="13"/>
        <v>40391</v>
      </c>
      <c r="C50" s="65">
        <f t="shared" si="7"/>
        <v>2010</v>
      </c>
      <c r="D50" s="82">
        <f t="shared" si="10"/>
        <v>22592.733990462486</v>
      </c>
      <c r="E50" s="71"/>
      <c r="F50" s="82">
        <f t="shared" si="8"/>
        <v>196532.18594823696</v>
      </c>
      <c r="G50" s="71"/>
      <c r="H50" s="82">
        <f>H48+SUM(N46:N48)</f>
        <v>2208.3085320172631</v>
      </c>
      <c r="I50" s="71"/>
      <c r="J50" s="82">
        <f t="shared" si="5"/>
        <v>198740.49448025422</v>
      </c>
      <c r="K50" s="71"/>
      <c r="L50" s="84">
        <f>+'Prime Rate'!I741/12</f>
        <v>2.708333333333333E-3</v>
      </c>
      <c r="M50" s="67"/>
      <c r="N50" s="82">
        <f t="shared" si="12"/>
        <v>538.25550588402177</v>
      </c>
      <c r="O50" s="71"/>
      <c r="P50" s="82">
        <f>SUM($D$25:D50)+SUM($N$25:N50)</f>
        <v>222348.55082792728</v>
      </c>
      <c r="R50" s="50">
        <v>8</v>
      </c>
    </row>
    <row r="51" spans="2:18" ht="15.75">
      <c r="B51" s="81">
        <f t="shared" si="13"/>
        <v>40422</v>
      </c>
      <c r="C51" s="65">
        <f t="shared" si="7"/>
        <v>2010</v>
      </c>
      <c r="D51" s="82">
        <f t="shared" si="10"/>
        <v>22592.733990462486</v>
      </c>
      <c r="E51" s="71"/>
      <c r="F51" s="82">
        <f t="shared" si="8"/>
        <v>219124.91993869946</v>
      </c>
      <c r="G51" s="71"/>
      <c r="H51" s="82">
        <f>H48+SUM(N46:N48)</f>
        <v>2208.3085320172631</v>
      </c>
      <c r="I51" s="71"/>
      <c r="J51" s="82">
        <f t="shared" si="5"/>
        <v>221333.22847071671</v>
      </c>
      <c r="K51" s="71"/>
      <c r="L51" s="84">
        <f>+'Prime Rate'!I742/12</f>
        <v>2.708333333333333E-3</v>
      </c>
      <c r="M51" s="67"/>
      <c r="N51" s="82">
        <f t="shared" si="12"/>
        <v>599.44416044152433</v>
      </c>
      <c r="O51" s="71"/>
      <c r="P51" s="82">
        <f>SUM($D$25:D51)+SUM($N$25:N51)</f>
        <v>245540.72897883129</v>
      </c>
      <c r="R51" s="50">
        <v>9</v>
      </c>
    </row>
    <row r="52" spans="2:18" ht="15.75">
      <c r="B52" s="81">
        <f t="shared" si="13"/>
        <v>40452</v>
      </c>
      <c r="C52" s="65">
        <f t="shared" si="7"/>
        <v>2010</v>
      </c>
      <c r="D52" s="82">
        <f t="shared" si="10"/>
        <v>22592.733990462486</v>
      </c>
      <c r="E52" s="71"/>
      <c r="F52" s="82">
        <f t="shared" si="8"/>
        <v>241717.65392916196</v>
      </c>
      <c r="G52" s="71"/>
      <c r="H52" s="82">
        <f>H51+SUM(N49:N51)</f>
        <v>3823.0750496693286</v>
      </c>
      <c r="I52" s="71"/>
      <c r="J52" s="82">
        <f t="shared" si="5"/>
        <v>245540.72897883129</v>
      </c>
      <c r="K52" s="71"/>
      <c r="L52" s="84">
        <f>+'Prime Rate'!I743/12</f>
        <v>2.708333333333333E-3</v>
      </c>
      <c r="M52" s="67"/>
      <c r="N52" s="82">
        <f t="shared" si="12"/>
        <v>665.00614098433471</v>
      </c>
      <c r="O52" s="71"/>
      <c r="P52" s="82">
        <f>SUM($D$25:D52)+SUM($N$25:N52)</f>
        <v>268798.46911027812</v>
      </c>
      <c r="R52" s="50">
        <v>10</v>
      </c>
    </row>
    <row r="53" spans="2:18" ht="15.75">
      <c r="B53" s="81">
        <f t="shared" si="13"/>
        <v>40483</v>
      </c>
      <c r="C53" s="65">
        <f t="shared" si="7"/>
        <v>2010</v>
      </c>
      <c r="D53" s="82">
        <f t="shared" si="10"/>
        <v>22592.733990462486</v>
      </c>
      <c r="E53" s="71"/>
      <c r="F53" s="82">
        <f t="shared" si="8"/>
        <v>264310.38791962445</v>
      </c>
      <c r="G53" s="71"/>
      <c r="H53" s="82">
        <f>H51+SUM(N49:N51)</f>
        <v>3823.0750496693286</v>
      </c>
      <c r="I53" s="71"/>
      <c r="J53" s="82">
        <f t="shared" si="5"/>
        <v>268133.46296929376</v>
      </c>
      <c r="K53" s="71"/>
      <c r="L53" s="84">
        <f>+'Prime Rate'!I744/12</f>
        <v>2.708333333333333E-3</v>
      </c>
      <c r="M53" s="67"/>
      <c r="N53" s="82">
        <f t="shared" si="12"/>
        <v>726.19479554183715</v>
      </c>
      <c r="O53" s="71"/>
      <c r="P53" s="82">
        <f>SUM($D$25:D53)+SUM($N$25:N53)</f>
        <v>292117.39789628243</v>
      </c>
      <c r="R53" s="50">
        <v>11</v>
      </c>
    </row>
    <row r="54" spans="2:18" ht="15.75">
      <c r="B54" s="81">
        <f t="shared" si="13"/>
        <v>40513</v>
      </c>
      <c r="C54" s="65">
        <f t="shared" si="7"/>
        <v>2010</v>
      </c>
      <c r="D54" s="82">
        <f t="shared" si="10"/>
        <v>22592.733990462486</v>
      </c>
      <c r="E54" s="71"/>
      <c r="F54" s="82">
        <f t="shared" si="8"/>
        <v>286903.12191008695</v>
      </c>
      <c r="G54" s="71"/>
      <c r="H54" s="82">
        <f>H51+SUM(N49:N51)</f>
        <v>3823.0750496693286</v>
      </c>
      <c r="I54" s="71"/>
      <c r="J54" s="82">
        <f t="shared" si="5"/>
        <v>290726.19695975626</v>
      </c>
      <c r="K54" s="71"/>
      <c r="L54" s="84">
        <f>+'Prime Rate'!I745/12</f>
        <v>2.708333333333333E-3</v>
      </c>
      <c r="M54" s="67"/>
      <c r="N54" s="82">
        <f t="shared" si="12"/>
        <v>787.38345009933971</v>
      </c>
      <c r="O54" s="71"/>
      <c r="P54" s="82">
        <f>SUM($D$25:D54)+SUM($N$25:N54)</f>
        <v>315497.51533684431</v>
      </c>
      <c r="R54" s="50">
        <v>12</v>
      </c>
    </row>
    <row r="55" spans="2:18" ht="15.75">
      <c r="B55" s="81">
        <f>DATE($B$9,R55,1)</f>
        <v>40544</v>
      </c>
      <c r="C55" s="65">
        <f t="shared" si="7"/>
        <v>2011</v>
      </c>
      <c r="D55" s="82">
        <f t="shared" si="10"/>
        <v>40888.859839458812</v>
      </c>
      <c r="E55" s="71"/>
      <c r="F55" s="82">
        <f t="shared" si="8"/>
        <v>309495.85590054945</v>
      </c>
      <c r="G55" s="71"/>
      <c r="H55" s="82">
        <f>H54+SUM(N52:N54)</f>
        <v>6001.6594362948399</v>
      </c>
      <c r="I55" s="71"/>
      <c r="J55" s="82">
        <f t="shared" si="5"/>
        <v>315497.51533684431</v>
      </c>
      <c r="K55" s="71"/>
      <c r="L55" s="84">
        <f>+'Prime Rate'!I746/12</f>
        <v>2.708333333333333E-3</v>
      </c>
      <c r="M55" s="67"/>
      <c r="N55" s="82">
        <f t="shared" si="12"/>
        <v>854.4724373706199</v>
      </c>
      <c r="O55" s="71"/>
      <c r="P55" s="82">
        <f>SUM($D$25:D55)+SUM($N$25:N55)</f>
        <v>357240.84761367372</v>
      </c>
      <c r="R55" s="50">
        <v>1</v>
      </c>
    </row>
    <row r="56" spans="2:18" ht="15.75">
      <c r="B56" s="81">
        <f t="shared" ref="B56:B66" si="14">DATE($B$9,R56,1)</f>
        <v>40575</v>
      </c>
      <c r="C56" s="65">
        <f t="shared" si="7"/>
        <v>2011</v>
      </c>
      <c r="D56" s="82">
        <f t="shared" si="10"/>
        <v>40888.859839458812</v>
      </c>
      <c r="E56" s="71"/>
      <c r="F56" s="82">
        <f t="shared" si="8"/>
        <v>350384.71574000828</v>
      </c>
      <c r="G56" s="71"/>
      <c r="H56" s="82">
        <f>H54+SUM(N52:N54)</f>
        <v>6001.6594362948399</v>
      </c>
      <c r="I56" s="71"/>
      <c r="J56" s="82">
        <f t="shared" si="5"/>
        <v>356386.37517630315</v>
      </c>
      <c r="K56" s="71"/>
      <c r="L56" s="84">
        <f>+'Prime Rate'!I747/12</f>
        <v>2.708333333333333E-3</v>
      </c>
      <c r="M56" s="67"/>
      <c r="N56" s="82">
        <f t="shared" si="12"/>
        <v>965.21309943582094</v>
      </c>
      <c r="O56" s="71"/>
      <c r="P56" s="82">
        <f>SUM($D$25:D56)+SUM($N$25:N56)</f>
        <v>399094.92055256839</v>
      </c>
      <c r="R56" s="50">
        <v>2</v>
      </c>
    </row>
    <row r="57" spans="2:18" ht="15.75">
      <c r="B57" s="81">
        <f t="shared" si="14"/>
        <v>40603</v>
      </c>
      <c r="C57" s="65">
        <f t="shared" si="7"/>
        <v>2011</v>
      </c>
      <c r="D57" s="82">
        <f t="shared" si="10"/>
        <v>40888.859839458812</v>
      </c>
      <c r="E57" s="71"/>
      <c r="F57" s="82">
        <f t="shared" si="8"/>
        <v>391273.57557946711</v>
      </c>
      <c r="G57" s="71"/>
      <c r="H57" s="82">
        <f>H54+SUM(N52:N54)</f>
        <v>6001.6594362948399</v>
      </c>
      <c r="I57" s="71"/>
      <c r="J57" s="82">
        <f t="shared" si="5"/>
        <v>397275.23501576198</v>
      </c>
      <c r="K57" s="71"/>
      <c r="L57" s="84">
        <f>+'Prime Rate'!I748/12</f>
        <v>2.708333333333333E-3</v>
      </c>
      <c r="M57" s="67"/>
      <c r="N57" s="82">
        <f t="shared" si="12"/>
        <v>1075.953761501022</v>
      </c>
      <c r="O57" s="71"/>
      <c r="P57" s="82">
        <f>SUM($D$25:D57)+SUM($N$25:N57)</f>
        <v>441059.73415352823</v>
      </c>
      <c r="R57" s="50">
        <v>3</v>
      </c>
    </row>
    <row r="58" spans="2:18" ht="15.75">
      <c r="B58" s="81">
        <f t="shared" si="14"/>
        <v>40634</v>
      </c>
      <c r="C58" s="65">
        <f t="shared" si="7"/>
        <v>2011</v>
      </c>
      <c r="D58" s="82">
        <f t="shared" si="10"/>
        <v>40888.859839458812</v>
      </c>
      <c r="E58" s="71"/>
      <c r="F58" s="82">
        <f t="shared" si="8"/>
        <v>432162.43541892595</v>
      </c>
      <c r="G58" s="71"/>
      <c r="H58" s="82">
        <f>H57+SUM(N55:N57)</f>
        <v>8897.2987346023037</v>
      </c>
      <c r="I58" s="71"/>
      <c r="J58" s="82">
        <f t="shared" si="5"/>
        <v>441059.73415352823</v>
      </c>
      <c r="K58" s="71"/>
      <c r="L58" s="84">
        <f>+'Prime Rate'!I749/12</f>
        <v>2.708333333333333E-3</v>
      </c>
      <c r="M58" s="67"/>
      <c r="N58" s="82">
        <f t="shared" si="12"/>
        <v>1194.5367799991388</v>
      </c>
      <c r="O58" s="71"/>
      <c r="P58" s="82">
        <f>SUM($D$25:D58)+SUM($N$25:N58)</f>
        <v>483143.13077298622</v>
      </c>
      <c r="R58" s="50">
        <v>4</v>
      </c>
    </row>
    <row r="59" spans="2:18" ht="15.75">
      <c r="B59" s="81">
        <f t="shared" si="14"/>
        <v>40664</v>
      </c>
      <c r="C59" s="65">
        <f t="shared" si="7"/>
        <v>2011</v>
      </c>
      <c r="D59" s="82">
        <f t="shared" si="10"/>
        <v>40888.859839458812</v>
      </c>
      <c r="E59" s="71"/>
      <c r="F59" s="82">
        <f t="shared" si="8"/>
        <v>473051.29525838478</v>
      </c>
      <c r="G59" s="71"/>
      <c r="H59" s="82">
        <f>H57+SUM(N55:N57)</f>
        <v>8897.2987346023037</v>
      </c>
      <c r="I59" s="71"/>
      <c r="J59" s="82">
        <f t="shared" si="5"/>
        <v>481948.59399298707</v>
      </c>
      <c r="K59" s="71"/>
      <c r="L59" s="84">
        <f>+'Prime Rate'!I750/12</f>
        <v>2.708333333333333E-3</v>
      </c>
      <c r="M59" s="67"/>
      <c r="N59" s="82">
        <f t="shared" si="12"/>
        <v>1305.2774420643398</v>
      </c>
      <c r="O59" s="71"/>
      <c r="P59" s="82">
        <f>SUM($D$25:D59)+SUM($N$25:N59)</f>
        <v>525337.26805450942</v>
      </c>
      <c r="R59" s="50">
        <v>5</v>
      </c>
    </row>
    <row r="60" spans="2:18" ht="15.75">
      <c r="B60" s="81">
        <f t="shared" si="14"/>
        <v>40695</v>
      </c>
      <c r="C60" s="65">
        <f t="shared" si="7"/>
        <v>2011</v>
      </c>
      <c r="D60" s="82">
        <f t="shared" si="10"/>
        <v>40888.859839458812</v>
      </c>
      <c r="E60" s="71"/>
      <c r="F60" s="82">
        <f t="shared" si="8"/>
        <v>513940.15509784361</v>
      </c>
      <c r="G60" s="71"/>
      <c r="H60" s="82">
        <f>H57+SUM(N55:N57)</f>
        <v>8897.2987346023037</v>
      </c>
      <c r="I60" s="71"/>
      <c r="J60" s="82">
        <f t="shared" si="5"/>
        <v>522837.4538324459</v>
      </c>
      <c r="K60" s="71"/>
      <c r="L60" s="84">
        <f>+'Prime Rate'!I751/12</f>
        <v>2.708333333333333E-3</v>
      </c>
      <c r="M60" s="67"/>
      <c r="N60" s="82">
        <f t="shared" si="12"/>
        <v>1416.0181041295407</v>
      </c>
      <c r="O60" s="71"/>
      <c r="P60" s="82">
        <f>SUM($D$25:D60)+SUM($N$25:N60)</f>
        <v>567642.14599809772</v>
      </c>
      <c r="R60" s="50">
        <v>6</v>
      </c>
    </row>
    <row r="61" spans="2:18" ht="15.75">
      <c r="B61" s="81">
        <f t="shared" si="14"/>
        <v>40725</v>
      </c>
      <c r="C61" s="65">
        <f t="shared" si="7"/>
        <v>2011</v>
      </c>
      <c r="D61" s="82">
        <f t="shared" si="10"/>
        <v>40888.859839458812</v>
      </c>
      <c r="E61" s="71"/>
      <c r="F61" s="82">
        <f t="shared" si="8"/>
        <v>554829.01493730245</v>
      </c>
      <c r="G61" s="71"/>
      <c r="H61" s="82">
        <f>H60+SUM(N58:N60)</f>
        <v>12813.131060795324</v>
      </c>
      <c r="I61" s="71"/>
      <c r="J61" s="82">
        <f t="shared" si="5"/>
        <v>567642.14599809772</v>
      </c>
      <c r="K61" s="71"/>
      <c r="L61" s="84">
        <f>+'Prime Rate'!I752/12</f>
        <v>2.708333333333333E-3</v>
      </c>
      <c r="M61" s="67"/>
      <c r="N61" s="82">
        <f t="shared" si="12"/>
        <v>1537.3641454115145</v>
      </c>
      <c r="O61" s="71"/>
      <c r="P61" s="82">
        <f>SUM($D$25:D61)+SUM($N$25:N61)</f>
        <v>610068.36998296808</v>
      </c>
      <c r="R61" s="50">
        <v>7</v>
      </c>
    </row>
    <row r="62" spans="2:18" ht="15.75">
      <c r="B62" s="81">
        <f t="shared" si="14"/>
        <v>40756</v>
      </c>
      <c r="C62" s="65">
        <f t="shared" si="7"/>
        <v>2011</v>
      </c>
      <c r="D62" s="82">
        <f t="shared" si="10"/>
        <v>40888.859839458812</v>
      </c>
      <c r="E62" s="71"/>
      <c r="F62" s="82">
        <f t="shared" si="8"/>
        <v>595717.87477676128</v>
      </c>
      <c r="G62" s="71"/>
      <c r="H62" s="82">
        <f>H60+SUM(N58:N60)</f>
        <v>12813.131060795324</v>
      </c>
      <c r="I62" s="71"/>
      <c r="J62" s="82">
        <f t="shared" si="5"/>
        <v>608531.00583755656</v>
      </c>
      <c r="K62" s="71"/>
      <c r="L62" s="84">
        <f>+'Prime Rate'!I753/12</f>
        <v>2.708333333333333E-3</v>
      </c>
      <c r="M62" s="67"/>
      <c r="N62" s="82">
        <f t="shared" si="12"/>
        <v>1648.1048074767155</v>
      </c>
      <c r="O62" s="71"/>
      <c r="P62" s="82">
        <f>SUM($D$25:D62)+SUM($N$25:N62)</f>
        <v>652605.33462990366</v>
      </c>
      <c r="R62" s="50">
        <v>8</v>
      </c>
    </row>
    <row r="63" spans="2:18" ht="15.75">
      <c r="B63" s="81">
        <f t="shared" si="14"/>
        <v>40787</v>
      </c>
      <c r="C63" s="65">
        <f t="shared" si="7"/>
        <v>2011</v>
      </c>
      <c r="D63" s="82">
        <f t="shared" ref="D63:D94" si="15">SUMIF($B$6:$B$16,C63,$D$6:$D$16)/12</f>
        <v>40888.859839458812</v>
      </c>
      <c r="E63" s="71"/>
      <c r="F63" s="82">
        <f t="shared" si="8"/>
        <v>636606.73461622011</v>
      </c>
      <c r="G63" s="71"/>
      <c r="H63" s="82">
        <f>H60+SUM(N58:N60)</f>
        <v>12813.131060795324</v>
      </c>
      <c r="I63" s="71"/>
      <c r="J63" s="82">
        <f t="shared" si="5"/>
        <v>649419.86567701539</v>
      </c>
      <c r="K63" s="71"/>
      <c r="L63" s="84">
        <f>+'Prime Rate'!I754/12</f>
        <v>2.708333333333333E-3</v>
      </c>
      <c r="M63" s="67"/>
      <c r="N63" s="82">
        <f t="shared" si="12"/>
        <v>1758.8454695419164</v>
      </c>
      <c r="O63" s="71"/>
      <c r="P63" s="82">
        <f>SUM($D$25:D63)+SUM($N$25:N63)</f>
        <v>695253.03993890446</v>
      </c>
      <c r="R63" s="50">
        <v>9</v>
      </c>
    </row>
    <row r="64" spans="2:18" ht="15.75">
      <c r="B64" s="81">
        <f t="shared" si="14"/>
        <v>40817</v>
      </c>
      <c r="C64" s="65">
        <f t="shared" si="7"/>
        <v>2011</v>
      </c>
      <c r="D64" s="82">
        <f t="shared" si="15"/>
        <v>40888.859839458812</v>
      </c>
      <c r="E64" s="71"/>
      <c r="F64" s="82">
        <f t="shared" si="8"/>
        <v>677495.59445567895</v>
      </c>
      <c r="G64" s="71"/>
      <c r="H64" s="82">
        <f>H63+SUM(N61:N63)</f>
        <v>17757.445483225471</v>
      </c>
      <c r="I64" s="71"/>
      <c r="J64" s="82">
        <f t="shared" si="5"/>
        <v>695253.03993890446</v>
      </c>
      <c r="K64" s="71"/>
      <c r="L64" s="84">
        <f>+'Prime Rate'!I755/12</f>
        <v>2.708333333333333E-3</v>
      </c>
      <c r="M64" s="67"/>
      <c r="N64" s="82">
        <f t="shared" si="12"/>
        <v>1882.9769831678659</v>
      </c>
      <c r="O64" s="71"/>
      <c r="P64" s="82">
        <f>SUM($D$25:D64)+SUM($N$25:N64)</f>
        <v>738024.87676153111</v>
      </c>
      <c r="R64" s="50">
        <v>10</v>
      </c>
    </row>
    <row r="65" spans="2:18" ht="15.75">
      <c r="B65" s="81">
        <f t="shared" si="14"/>
        <v>40848</v>
      </c>
      <c r="C65" s="65">
        <f t="shared" si="7"/>
        <v>2011</v>
      </c>
      <c r="D65" s="82">
        <f t="shared" si="15"/>
        <v>40888.859839458812</v>
      </c>
      <c r="E65" s="71"/>
      <c r="F65" s="82">
        <f t="shared" si="8"/>
        <v>718384.45429513778</v>
      </c>
      <c r="G65" s="71"/>
      <c r="H65" s="82">
        <f>H63+SUM(N61:N63)</f>
        <v>17757.445483225471</v>
      </c>
      <c r="I65" s="71"/>
      <c r="J65" s="82">
        <f t="shared" si="5"/>
        <v>736141.89977836329</v>
      </c>
      <c r="K65" s="71"/>
      <c r="L65" s="84">
        <f>+'Prime Rate'!I756/12</f>
        <v>2.708333333333333E-3</v>
      </c>
      <c r="M65" s="67"/>
      <c r="N65" s="82">
        <f t="shared" si="12"/>
        <v>1993.7176452330671</v>
      </c>
      <c r="O65" s="71"/>
      <c r="P65" s="82">
        <f>SUM($D$25:D65)+SUM($N$25:N65)</f>
        <v>780907.45424622297</v>
      </c>
      <c r="R65" s="50">
        <v>11</v>
      </c>
    </row>
    <row r="66" spans="2:18" ht="15.75">
      <c r="B66" s="81">
        <f t="shared" si="14"/>
        <v>40878</v>
      </c>
      <c r="C66" s="65">
        <f t="shared" si="7"/>
        <v>2011</v>
      </c>
      <c r="D66" s="82">
        <f t="shared" si="15"/>
        <v>40888.859839458812</v>
      </c>
      <c r="E66" s="71"/>
      <c r="F66" s="82">
        <f t="shared" si="8"/>
        <v>759273.31413459661</v>
      </c>
      <c r="G66" s="71"/>
      <c r="H66" s="82">
        <f>H63+SUM(N61:N63)</f>
        <v>17757.445483225471</v>
      </c>
      <c r="I66" s="71"/>
      <c r="J66" s="82">
        <f t="shared" si="5"/>
        <v>777030.75961782213</v>
      </c>
      <c r="K66" s="71"/>
      <c r="L66" s="84">
        <f>+'Prime Rate'!I757/12</f>
        <v>2.708333333333333E-3</v>
      </c>
      <c r="M66" s="67"/>
      <c r="N66" s="82">
        <f t="shared" si="12"/>
        <v>2104.4583072982682</v>
      </c>
      <c r="O66" s="71"/>
      <c r="P66" s="82">
        <f>SUM($D$25:D66)+SUM($N$25:N66)</f>
        <v>823900.77239298017</v>
      </c>
      <c r="R66" s="50">
        <v>12</v>
      </c>
    </row>
    <row r="67" spans="2:18" ht="15.75">
      <c r="B67" s="81">
        <f>DATE($B$10,R67,1)</f>
        <v>40909</v>
      </c>
      <c r="C67" s="65">
        <f t="shared" si="7"/>
        <v>2012</v>
      </c>
      <c r="D67" s="82">
        <f t="shared" si="15"/>
        <v>51580.491605422976</v>
      </c>
      <c r="E67" s="71"/>
      <c r="F67" s="82">
        <f t="shared" si="8"/>
        <v>800162.17397405545</v>
      </c>
      <c r="G67" s="71"/>
      <c r="H67" s="82">
        <f>H66+SUM(N64:N66)</f>
        <v>23738.598418924674</v>
      </c>
      <c r="I67" s="71"/>
      <c r="J67" s="82">
        <f t="shared" si="5"/>
        <v>823900.77239298017</v>
      </c>
      <c r="K67" s="71"/>
      <c r="L67" s="84">
        <f>+'Prime Rate'!I758/12</f>
        <v>2.708333333333333E-3</v>
      </c>
      <c r="M67" s="67"/>
      <c r="N67" s="82">
        <f t="shared" si="12"/>
        <v>2231.3979252309878</v>
      </c>
      <c r="O67" s="71"/>
      <c r="P67" s="82">
        <f>SUM($D$25:D67)+SUM($N$25:N67)</f>
        <v>877712.661923634</v>
      </c>
      <c r="R67" s="50">
        <v>1</v>
      </c>
    </row>
    <row r="68" spans="2:18" ht="15.75">
      <c r="B68" s="81">
        <f t="shared" ref="B68:B78" si="16">DATE($B$10,R68,1)</f>
        <v>40940</v>
      </c>
      <c r="C68" s="65">
        <f t="shared" si="7"/>
        <v>2012</v>
      </c>
      <c r="D68" s="82">
        <f t="shared" si="15"/>
        <v>51580.491605422976</v>
      </c>
      <c r="E68" s="71"/>
      <c r="F68" s="82">
        <f t="shared" si="8"/>
        <v>851742.66557947837</v>
      </c>
      <c r="G68" s="71"/>
      <c r="H68" s="82">
        <f>H66+SUM(N64:N66)</f>
        <v>23738.598418924674</v>
      </c>
      <c r="I68" s="71"/>
      <c r="J68" s="82">
        <f t="shared" si="5"/>
        <v>875481.2639984031</v>
      </c>
      <c r="K68" s="71"/>
      <c r="L68" s="84">
        <f>+'Prime Rate'!I759/12</f>
        <v>2.708333333333333E-3</v>
      </c>
      <c r="M68" s="67"/>
      <c r="N68" s="82">
        <f t="shared" si="12"/>
        <v>2371.0950899956747</v>
      </c>
      <c r="O68" s="71"/>
      <c r="P68" s="82">
        <f>SUM($D$25:D68)+SUM($N$25:N68)</f>
        <v>931664.24861905258</v>
      </c>
      <c r="R68" s="50">
        <v>2</v>
      </c>
    </row>
    <row r="69" spans="2:18" ht="15.75">
      <c r="B69" s="81">
        <f t="shared" si="16"/>
        <v>40969</v>
      </c>
      <c r="C69" s="65">
        <f t="shared" si="7"/>
        <v>2012</v>
      </c>
      <c r="D69" s="82">
        <f t="shared" si="15"/>
        <v>51580.491605422976</v>
      </c>
      <c r="E69" s="71"/>
      <c r="F69" s="82">
        <f t="shared" si="8"/>
        <v>903323.1571849013</v>
      </c>
      <c r="G69" s="71"/>
      <c r="H69" s="82">
        <f>H66+SUM(N64:N66)</f>
        <v>23738.598418924674</v>
      </c>
      <c r="I69" s="71"/>
      <c r="J69" s="82">
        <f t="shared" si="5"/>
        <v>927061.75560382602</v>
      </c>
      <c r="K69" s="71"/>
      <c r="L69" s="84">
        <f>+'Prime Rate'!I760/12</f>
        <v>2.708333333333333E-3</v>
      </c>
      <c r="M69" s="67"/>
      <c r="N69" s="82">
        <f t="shared" si="12"/>
        <v>2510.7922547603616</v>
      </c>
      <c r="O69" s="71"/>
      <c r="P69" s="82">
        <f>SUM($D$25:D69)+SUM($N$25:N69)</f>
        <v>985755.5324792359</v>
      </c>
      <c r="R69" s="50">
        <v>3</v>
      </c>
    </row>
    <row r="70" spans="2:18" ht="15.75">
      <c r="B70" s="81">
        <f t="shared" si="16"/>
        <v>41000</v>
      </c>
      <c r="C70" s="65">
        <f t="shared" si="7"/>
        <v>2012</v>
      </c>
      <c r="D70" s="82">
        <f t="shared" si="15"/>
        <v>51580.491605422976</v>
      </c>
      <c r="E70" s="71"/>
      <c r="F70" s="82">
        <f t="shared" si="8"/>
        <v>954903.64879032422</v>
      </c>
      <c r="G70" s="71"/>
      <c r="H70" s="82">
        <f>H69+SUM(N67:N69)</f>
        <v>30851.883688911697</v>
      </c>
      <c r="I70" s="71"/>
      <c r="J70" s="82">
        <f t="shared" si="5"/>
        <v>985755.5324792359</v>
      </c>
      <c r="K70" s="71"/>
      <c r="L70" s="84">
        <f>+'Prime Rate'!I761/12</f>
        <v>2.708333333333333E-3</v>
      </c>
      <c r="M70" s="67"/>
      <c r="N70" s="82">
        <f t="shared" si="12"/>
        <v>2669.7545671312637</v>
      </c>
      <c r="O70" s="71"/>
      <c r="P70" s="82">
        <f>SUM($D$25:D70)+SUM($N$25:N70)</f>
        <v>1040005.7786517901</v>
      </c>
      <c r="R70" s="50">
        <v>4</v>
      </c>
    </row>
    <row r="71" spans="2:18" ht="15.75">
      <c r="B71" s="81">
        <f t="shared" si="16"/>
        <v>41030</v>
      </c>
      <c r="C71" s="65">
        <f t="shared" si="7"/>
        <v>2012</v>
      </c>
      <c r="D71" s="82">
        <f t="shared" si="15"/>
        <v>51580.491605422976</v>
      </c>
      <c r="E71" s="71"/>
      <c r="F71" s="82">
        <f t="shared" si="8"/>
        <v>1006484.1403957471</v>
      </c>
      <c r="G71" s="71"/>
      <c r="H71" s="82">
        <f>H69+SUM(N67:N69)</f>
        <v>30851.883688911697</v>
      </c>
      <c r="I71" s="71"/>
      <c r="J71" s="82">
        <f t="shared" si="5"/>
        <v>1037336.0240846588</v>
      </c>
      <c r="K71" s="71"/>
      <c r="L71" s="84">
        <f>+'Prime Rate'!I762/12</f>
        <v>2.708333333333333E-3</v>
      </c>
      <c r="M71" s="67"/>
      <c r="N71" s="82">
        <f t="shared" si="12"/>
        <v>2809.4517318959506</v>
      </c>
      <c r="O71" s="71"/>
      <c r="P71" s="82">
        <f>SUM($D$25:D71)+SUM($N$25:N71)</f>
        <v>1094395.7219891092</v>
      </c>
      <c r="R71" s="50">
        <v>5</v>
      </c>
    </row>
    <row r="72" spans="2:18" ht="15.75">
      <c r="B72" s="81">
        <f t="shared" si="16"/>
        <v>41061</v>
      </c>
      <c r="C72" s="65">
        <f t="shared" si="7"/>
        <v>2012</v>
      </c>
      <c r="D72" s="82">
        <f t="shared" si="15"/>
        <v>51580.491605422976</v>
      </c>
      <c r="E72" s="71"/>
      <c r="F72" s="82">
        <f t="shared" si="8"/>
        <v>1058064.6320011702</v>
      </c>
      <c r="G72" s="71"/>
      <c r="H72" s="82">
        <f>H69+SUM(N67:N69)</f>
        <v>30851.883688911697</v>
      </c>
      <c r="I72" s="71"/>
      <c r="J72" s="82">
        <f t="shared" si="5"/>
        <v>1088916.515690082</v>
      </c>
      <c r="K72" s="71"/>
      <c r="L72" s="84">
        <f>+'Prime Rate'!I763/12</f>
        <v>2.708333333333333E-3</v>
      </c>
      <c r="M72" s="67"/>
      <c r="N72" s="82">
        <f t="shared" si="12"/>
        <v>2949.1488966606385</v>
      </c>
      <c r="O72" s="71"/>
      <c r="P72" s="82">
        <f>SUM($D$25:D72)+SUM($N$25:N72)</f>
        <v>1148925.3624911928</v>
      </c>
      <c r="R72" s="50">
        <v>6</v>
      </c>
    </row>
    <row r="73" spans="2:18" ht="15.75">
      <c r="B73" s="81">
        <f t="shared" si="16"/>
        <v>41091</v>
      </c>
      <c r="C73" s="65">
        <f t="shared" si="7"/>
        <v>2012</v>
      </c>
      <c r="D73" s="82">
        <f t="shared" si="15"/>
        <v>51580.491605422976</v>
      </c>
      <c r="E73" s="71"/>
      <c r="F73" s="82">
        <f t="shared" si="8"/>
        <v>1109645.1236065931</v>
      </c>
      <c r="G73" s="71"/>
      <c r="H73" s="82">
        <f>H72+SUM(N70:N72)</f>
        <v>39280.238884599552</v>
      </c>
      <c r="I73" s="71"/>
      <c r="J73" s="82">
        <f t="shared" si="5"/>
        <v>1148925.3624911928</v>
      </c>
      <c r="K73" s="71"/>
      <c r="L73" s="84">
        <f>+'Prime Rate'!I764/12</f>
        <v>2.708333333333333E-3</v>
      </c>
      <c r="M73" s="67"/>
      <c r="N73" s="82">
        <f t="shared" si="12"/>
        <v>3111.67285674698</v>
      </c>
      <c r="O73" s="71"/>
      <c r="P73" s="82">
        <f>SUM($D$25:D73)+SUM($N$25:N73)</f>
        <v>1203617.5269533626</v>
      </c>
      <c r="R73" s="50">
        <v>7</v>
      </c>
    </row>
    <row r="74" spans="2:18" ht="15.75">
      <c r="B74" s="81">
        <f t="shared" si="16"/>
        <v>41122</v>
      </c>
      <c r="C74" s="65">
        <f t="shared" si="7"/>
        <v>2012</v>
      </c>
      <c r="D74" s="82">
        <f t="shared" si="15"/>
        <v>51580.491605422976</v>
      </c>
      <c r="E74" s="71"/>
      <c r="F74" s="82">
        <f t="shared" si="8"/>
        <v>1161225.615212016</v>
      </c>
      <c r="G74" s="71"/>
      <c r="H74" s="82">
        <f>H72+SUM(N70:N72)</f>
        <v>39280.238884599552</v>
      </c>
      <c r="I74" s="71"/>
      <c r="J74" s="82">
        <f t="shared" si="5"/>
        <v>1200505.8540966157</v>
      </c>
      <c r="K74" s="71"/>
      <c r="L74" s="84">
        <f>+'Prime Rate'!I765/12</f>
        <v>2.708333333333333E-3</v>
      </c>
      <c r="M74" s="67"/>
      <c r="N74" s="82">
        <f t="shared" si="12"/>
        <v>3251.3700215116669</v>
      </c>
      <c r="O74" s="71"/>
      <c r="P74" s="82">
        <f>SUM($D$25:D74)+SUM($N$25:N74)</f>
        <v>1258449.3885802971</v>
      </c>
      <c r="R74" s="50">
        <v>8</v>
      </c>
    </row>
    <row r="75" spans="2:18" ht="15.75">
      <c r="B75" s="81">
        <f t="shared" si="16"/>
        <v>41153</v>
      </c>
      <c r="C75" s="65">
        <f t="shared" si="7"/>
        <v>2012</v>
      </c>
      <c r="D75" s="82">
        <f t="shared" si="15"/>
        <v>51580.491605422976</v>
      </c>
      <c r="E75" s="71"/>
      <c r="F75" s="82">
        <f t="shared" si="8"/>
        <v>1212806.106817439</v>
      </c>
      <c r="G75" s="71"/>
      <c r="H75" s="82">
        <f>H72+SUM(N70:N72)</f>
        <v>39280.238884599552</v>
      </c>
      <c r="I75" s="71"/>
      <c r="J75" s="82">
        <f t="shared" si="5"/>
        <v>1252086.3457020386</v>
      </c>
      <c r="K75" s="71"/>
      <c r="L75" s="84">
        <f>+'Prime Rate'!I766/12</f>
        <v>2.708333333333333E-3</v>
      </c>
      <c r="M75" s="67"/>
      <c r="N75" s="82">
        <f t="shared" si="12"/>
        <v>3391.0671862763543</v>
      </c>
      <c r="O75" s="71"/>
      <c r="P75" s="82">
        <f>SUM($D$25:D75)+SUM($N$25:N75)</f>
        <v>1313420.9473719965</v>
      </c>
      <c r="R75" s="50">
        <v>9</v>
      </c>
    </row>
    <row r="76" spans="2:18" ht="15.75">
      <c r="B76" s="81">
        <f t="shared" si="16"/>
        <v>41183</v>
      </c>
      <c r="C76" s="65">
        <f t="shared" si="7"/>
        <v>2012</v>
      </c>
      <c r="D76" s="82">
        <f t="shared" si="15"/>
        <v>51580.491605422976</v>
      </c>
      <c r="E76" s="71"/>
      <c r="F76" s="82">
        <f t="shared" si="8"/>
        <v>1264386.5984228619</v>
      </c>
      <c r="G76" s="71"/>
      <c r="H76" s="82">
        <f>H75+SUM(N73:N75)</f>
        <v>49034.348949134554</v>
      </c>
      <c r="I76" s="71"/>
      <c r="J76" s="82">
        <f t="shared" si="5"/>
        <v>1313420.9473719965</v>
      </c>
      <c r="K76" s="71"/>
      <c r="L76" s="84">
        <f>+'Prime Rate'!I767/12</f>
        <v>2.708333333333333E-3</v>
      </c>
      <c r="M76" s="67"/>
      <c r="N76" s="82">
        <f t="shared" si="12"/>
        <v>3557.1817324658232</v>
      </c>
      <c r="O76" s="71"/>
      <c r="P76" s="82">
        <f>SUM($D$25:D76)+SUM($N$25:N76)</f>
        <v>1368558.6207098851</v>
      </c>
      <c r="R76" s="50">
        <v>10</v>
      </c>
    </row>
    <row r="77" spans="2:18" ht="15.75">
      <c r="B77" s="81">
        <f t="shared" si="16"/>
        <v>41214</v>
      </c>
      <c r="C77" s="65">
        <f t="shared" si="7"/>
        <v>2012</v>
      </c>
      <c r="D77" s="82">
        <f t="shared" si="15"/>
        <v>51580.491605422976</v>
      </c>
      <c r="E77" s="71"/>
      <c r="F77" s="82">
        <f t="shared" si="8"/>
        <v>1315967.0900282848</v>
      </c>
      <c r="G77" s="71"/>
      <c r="H77" s="82">
        <f>H75+SUM(N73:N75)</f>
        <v>49034.348949134554</v>
      </c>
      <c r="I77" s="71"/>
      <c r="J77" s="82">
        <f t="shared" si="5"/>
        <v>1365001.4389774194</v>
      </c>
      <c r="K77" s="71"/>
      <c r="L77" s="84">
        <f>+'Prime Rate'!I768/12</f>
        <v>2.708333333333333E-3</v>
      </c>
      <c r="M77" s="67"/>
      <c r="N77" s="82">
        <f t="shared" si="12"/>
        <v>3696.8788972305106</v>
      </c>
      <c r="O77" s="71"/>
      <c r="P77" s="82">
        <f>SUM($D$25:D77)+SUM($N$25:N77)</f>
        <v>1423835.9912125387</v>
      </c>
      <c r="R77" s="50">
        <v>11</v>
      </c>
    </row>
    <row r="78" spans="2:18" ht="15.75">
      <c r="B78" s="81">
        <f t="shared" si="16"/>
        <v>41244</v>
      </c>
      <c r="C78" s="65">
        <f t="shared" si="7"/>
        <v>2012</v>
      </c>
      <c r="D78" s="82">
        <f t="shared" si="15"/>
        <v>51580.491605422976</v>
      </c>
      <c r="E78" s="71"/>
      <c r="F78" s="82">
        <f t="shared" si="8"/>
        <v>1367547.5816337077</v>
      </c>
      <c r="G78" s="71"/>
      <c r="H78" s="82">
        <f>H75+SUM(N73:N75)</f>
        <v>49034.348949134554</v>
      </c>
      <c r="I78" s="71"/>
      <c r="J78" s="82">
        <f t="shared" si="5"/>
        <v>1416581.9305828423</v>
      </c>
      <c r="K78" s="71"/>
      <c r="L78" s="84">
        <f>+'Prime Rate'!I769/12</f>
        <v>2.708333333333333E-3</v>
      </c>
      <c r="M78" s="67"/>
      <c r="N78" s="82">
        <f t="shared" si="12"/>
        <v>3836.5760619951975</v>
      </c>
      <c r="O78" s="71"/>
      <c r="P78" s="82">
        <f>SUM($D$25:D78)+SUM($N$25:N78)</f>
        <v>1479253.0588799568</v>
      </c>
      <c r="R78" s="50">
        <v>12</v>
      </c>
    </row>
    <row r="79" spans="2:18" ht="15.75">
      <c r="B79" s="81">
        <f>DATE($B$11,R79,1)</f>
        <v>41275</v>
      </c>
      <c r="C79" s="65">
        <f>+YEAR(B79)</f>
        <v>2013</v>
      </c>
      <c r="D79" s="82">
        <f t="shared" si="15"/>
        <v>61359.523886871983</v>
      </c>
      <c r="E79" s="83"/>
      <c r="F79" s="82">
        <f t="shared" si="8"/>
        <v>1419128.0732391307</v>
      </c>
      <c r="G79" s="82"/>
      <c r="H79" s="82">
        <f>H78+SUM(N76:N78)</f>
        <v>60124.985640826082</v>
      </c>
      <c r="I79" s="82"/>
      <c r="J79" s="82">
        <f>F79+H79</f>
        <v>1479253.0588799568</v>
      </c>
      <c r="K79" s="83"/>
      <c r="L79" s="84">
        <f>+'Prime Rate'!I770/12</f>
        <v>2.708333333333333E-3</v>
      </c>
      <c r="M79" s="85"/>
      <c r="N79" s="82">
        <f t="shared" ref="N79:N90" si="17">J79*L79</f>
        <v>4006.3103677998824</v>
      </c>
      <c r="O79" s="82"/>
      <c r="P79" s="82">
        <f>SUM($D$25:D79)+SUM($N$25:N79)</f>
        <v>1544618.8931346287</v>
      </c>
      <c r="R79" s="50">
        <v>1</v>
      </c>
    </row>
    <row r="80" spans="2:18" ht="15.75">
      <c r="B80" s="81">
        <f t="shared" ref="B80:B90" si="18">DATE($B$11,R80,1)</f>
        <v>41306</v>
      </c>
      <c r="C80" s="65">
        <f t="shared" ref="C80:C143" si="19">+YEAR(B80)</f>
        <v>2013</v>
      </c>
      <c r="D80" s="82">
        <f t="shared" si="15"/>
        <v>61359.523886871983</v>
      </c>
      <c r="E80" s="83"/>
      <c r="F80" s="82">
        <f t="shared" si="8"/>
        <v>1480487.5971260027</v>
      </c>
      <c r="G80" s="82"/>
      <c r="H80" s="82">
        <f>H78+SUM(N76:N78)</f>
        <v>60124.985640826082</v>
      </c>
      <c r="I80" s="82"/>
      <c r="J80" s="82">
        <f t="shared" ref="J80:J89" si="20">F80+H80</f>
        <v>1540612.5827668288</v>
      </c>
      <c r="K80" s="83"/>
      <c r="L80" s="84">
        <f>+'Prime Rate'!I771/12</f>
        <v>2.708333333333333E-3</v>
      </c>
      <c r="M80" s="86"/>
      <c r="N80" s="82">
        <f t="shared" si="17"/>
        <v>4172.4924116601605</v>
      </c>
      <c r="O80" s="82"/>
      <c r="P80" s="82">
        <f>SUM($D$25:D80)+SUM($N$25:N80)</f>
        <v>1610150.9094331607</v>
      </c>
      <c r="R80" s="50">
        <v>2</v>
      </c>
    </row>
    <row r="81" spans="2:18" ht="15.75">
      <c r="B81" s="81">
        <f t="shared" si="18"/>
        <v>41334</v>
      </c>
      <c r="C81" s="65">
        <f t="shared" si="19"/>
        <v>2013</v>
      </c>
      <c r="D81" s="82">
        <f t="shared" si="15"/>
        <v>61359.523886871983</v>
      </c>
      <c r="E81" s="83"/>
      <c r="F81" s="82">
        <f t="shared" si="8"/>
        <v>1541847.1210128746</v>
      </c>
      <c r="G81" s="82"/>
      <c r="H81" s="82">
        <f>H78+SUM(N76:N78)</f>
        <v>60124.985640826082</v>
      </c>
      <c r="I81" s="82"/>
      <c r="J81" s="82">
        <f t="shared" si="20"/>
        <v>1601972.1066537008</v>
      </c>
      <c r="K81" s="83"/>
      <c r="L81" s="84">
        <f>+'Prime Rate'!I772/12</f>
        <v>2.708333333333333E-3</v>
      </c>
      <c r="M81" s="86"/>
      <c r="N81" s="82">
        <f>J81*L81</f>
        <v>4338.6744555204396</v>
      </c>
      <c r="O81" s="82"/>
      <c r="P81" s="82">
        <f>SUM($D$25:D81)+SUM($N$25:N81)</f>
        <v>1675849.1077755531</v>
      </c>
      <c r="R81" s="50">
        <v>3</v>
      </c>
    </row>
    <row r="82" spans="2:18" ht="15.75">
      <c r="B82" s="81">
        <f t="shared" si="18"/>
        <v>41365</v>
      </c>
      <c r="C82" s="65">
        <f t="shared" si="19"/>
        <v>2013</v>
      </c>
      <c r="D82" s="82">
        <f t="shared" si="15"/>
        <v>61359.523886871983</v>
      </c>
      <c r="E82" s="83"/>
      <c r="F82" s="82">
        <f t="shared" ref="F82:F88" si="21">D81+F81</f>
        <v>1603206.6448997466</v>
      </c>
      <c r="G82" s="82"/>
      <c r="H82" s="82">
        <f>H81+SUM(N79:N81)</f>
        <v>72642.462875806566</v>
      </c>
      <c r="I82" s="82"/>
      <c r="J82" s="82">
        <f t="shared" si="20"/>
        <v>1675849.1077755531</v>
      </c>
      <c r="K82" s="83"/>
      <c r="L82" s="84">
        <f>+'Prime Rate'!I773/12</f>
        <v>2.708333333333333E-3</v>
      </c>
      <c r="M82" s="86"/>
      <c r="N82" s="82">
        <f t="shared" si="17"/>
        <v>4538.7580002254563</v>
      </c>
      <c r="O82" s="82"/>
      <c r="P82" s="82">
        <f>SUM($D$25:D82)+SUM($N$25:N82)</f>
        <v>1741747.3896626506</v>
      </c>
      <c r="R82" s="50">
        <v>4</v>
      </c>
    </row>
    <row r="83" spans="2:18" ht="15.75">
      <c r="B83" s="81">
        <f t="shared" si="18"/>
        <v>41395</v>
      </c>
      <c r="C83" s="65">
        <f t="shared" si="19"/>
        <v>2013</v>
      </c>
      <c r="D83" s="82">
        <f t="shared" si="15"/>
        <v>61359.523886871983</v>
      </c>
      <c r="E83" s="83"/>
      <c r="F83" s="82">
        <f t="shared" si="21"/>
        <v>1664566.1687866186</v>
      </c>
      <c r="G83" s="82"/>
      <c r="H83" s="82">
        <f>H81+SUM(N79:N81)</f>
        <v>72642.462875806566</v>
      </c>
      <c r="I83" s="82"/>
      <c r="J83" s="82">
        <f>F83+H83</f>
        <v>1737208.6316624251</v>
      </c>
      <c r="K83" s="83"/>
      <c r="L83" s="84">
        <f>+'Prime Rate'!I774/12</f>
        <v>2.708333333333333E-3</v>
      </c>
      <c r="M83" s="86"/>
      <c r="N83" s="82">
        <f t="shared" si="17"/>
        <v>4704.9400440857344</v>
      </c>
      <c r="O83" s="82"/>
      <c r="P83" s="82">
        <f>SUM($D$25:D83)+SUM($N$25:N83)</f>
        <v>1807811.8535936084</v>
      </c>
      <c r="R83" s="50">
        <v>5</v>
      </c>
    </row>
    <row r="84" spans="2:18" ht="15.75">
      <c r="B84" s="81">
        <f t="shared" si="18"/>
        <v>41426</v>
      </c>
      <c r="C84" s="65">
        <f t="shared" si="19"/>
        <v>2013</v>
      </c>
      <c r="D84" s="82">
        <f t="shared" si="15"/>
        <v>61359.523886871983</v>
      </c>
      <c r="E84" s="83"/>
      <c r="F84" s="82">
        <f>D83+F83</f>
        <v>1725925.6926734906</v>
      </c>
      <c r="G84" s="82"/>
      <c r="H84" s="82">
        <f>H81+SUM(N79:N81)</f>
        <v>72642.462875806566</v>
      </c>
      <c r="I84" s="82"/>
      <c r="J84" s="82">
        <f t="shared" si="20"/>
        <v>1798568.1555492971</v>
      </c>
      <c r="K84" s="83"/>
      <c r="L84" s="84">
        <f>+'Prime Rate'!I775/12</f>
        <v>2.708333333333333E-3</v>
      </c>
      <c r="M84" s="86"/>
      <c r="N84" s="82">
        <f t="shared" si="17"/>
        <v>4871.1220879460125</v>
      </c>
      <c r="O84" s="82"/>
      <c r="P84" s="82">
        <f>SUM($D$25:D84)+SUM($N$25:N84)</f>
        <v>1874042.4995684263</v>
      </c>
      <c r="R84" s="50">
        <v>6</v>
      </c>
    </row>
    <row r="85" spans="2:18" ht="15.75">
      <c r="B85" s="81">
        <f t="shared" si="18"/>
        <v>41456</v>
      </c>
      <c r="C85" s="65">
        <f t="shared" si="19"/>
        <v>2013</v>
      </c>
      <c r="D85" s="82">
        <f t="shared" si="15"/>
        <v>61359.523886871983</v>
      </c>
      <c r="E85" s="83"/>
      <c r="F85" s="82">
        <f t="shared" si="21"/>
        <v>1787285.2165603626</v>
      </c>
      <c r="G85" s="82"/>
      <c r="H85" s="82">
        <f>H84+SUM(N82:N84)</f>
        <v>86757.283008063765</v>
      </c>
      <c r="I85" s="82"/>
      <c r="J85" s="82">
        <f t="shared" si="20"/>
        <v>1874042.4995684263</v>
      </c>
      <c r="K85" s="83"/>
      <c r="L85" s="84">
        <f>+'Prime Rate'!I776/12</f>
        <v>2.708333333333333E-3</v>
      </c>
      <c r="M85" s="86"/>
      <c r="N85" s="82">
        <f t="shared" si="17"/>
        <v>5075.531769664487</v>
      </c>
      <c r="O85" s="82"/>
      <c r="P85" s="82">
        <f>SUM($D$25:D85)+SUM($N$25:N85)</f>
        <v>1940477.5552249628</v>
      </c>
      <c r="R85" s="50">
        <v>7</v>
      </c>
    </row>
    <row r="86" spans="2:18" ht="15.75">
      <c r="B86" s="81">
        <f t="shared" si="18"/>
        <v>41487</v>
      </c>
      <c r="C86" s="65">
        <f t="shared" si="19"/>
        <v>2013</v>
      </c>
      <c r="D86" s="82">
        <f t="shared" si="15"/>
        <v>61359.523886871983</v>
      </c>
      <c r="E86" s="83"/>
      <c r="F86" s="82">
        <f t="shared" si="21"/>
        <v>1848644.7404472346</v>
      </c>
      <c r="G86" s="82"/>
      <c r="H86" s="82">
        <f>H84+SUM(N82:N84)</f>
        <v>86757.283008063765</v>
      </c>
      <c r="I86" s="82"/>
      <c r="J86" s="82">
        <f t="shared" si="20"/>
        <v>1935402.0234552983</v>
      </c>
      <c r="K86" s="83"/>
      <c r="L86" s="84">
        <f>+'Prime Rate'!I777/12</f>
        <v>2.708333333333333E-3</v>
      </c>
      <c r="M86" s="86"/>
      <c r="N86" s="82">
        <f t="shared" si="17"/>
        <v>5241.7138135247651</v>
      </c>
      <c r="O86" s="82"/>
      <c r="P86" s="82">
        <f>SUM($D$25:D86)+SUM($N$25:N86)</f>
        <v>2007078.7929253597</v>
      </c>
      <c r="R86" s="50">
        <v>8</v>
      </c>
    </row>
    <row r="87" spans="2:18" ht="15.75">
      <c r="B87" s="81">
        <f t="shared" si="18"/>
        <v>41518</v>
      </c>
      <c r="C87" s="65">
        <f t="shared" si="19"/>
        <v>2013</v>
      </c>
      <c r="D87" s="82">
        <f t="shared" si="15"/>
        <v>61359.523886871983</v>
      </c>
      <c r="E87" s="83"/>
      <c r="F87" s="82">
        <f t="shared" si="21"/>
        <v>1910004.2643341066</v>
      </c>
      <c r="G87" s="82"/>
      <c r="H87" s="82">
        <f>H84+SUM(N82:N84)</f>
        <v>86757.283008063765</v>
      </c>
      <c r="I87" s="82"/>
      <c r="J87" s="82">
        <f t="shared" si="20"/>
        <v>1996761.5473421703</v>
      </c>
      <c r="K87" s="83"/>
      <c r="L87" s="84">
        <f>+'Prime Rate'!I778/12</f>
        <v>2.708333333333333E-3</v>
      </c>
      <c r="M87" s="86"/>
      <c r="N87" s="82">
        <f t="shared" si="17"/>
        <v>5407.8958573850441</v>
      </c>
      <c r="O87" s="82"/>
      <c r="P87" s="82">
        <f>SUM($D$25:D87)+SUM($N$25:N87)</f>
        <v>2073846.2126696166</v>
      </c>
      <c r="R87" s="50">
        <v>9</v>
      </c>
    </row>
    <row r="88" spans="2:18" ht="15.75">
      <c r="B88" s="81">
        <f t="shared" si="18"/>
        <v>41548</v>
      </c>
      <c r="C88" s="65">
        <f t="shared" si="19"/>
        <v>2013</v>
      </c>
      <c r="D88" s="82">
        <f t="shared" si="15"/>
        <v>61359.523886871983</v>
      </c>
      <c r="E88" s="83"/>
      <c r="F88" s="82">
        <f t="shared" si="21"/>
        <v>1971363.7882209786</v>
      </c>
      <c r="G88" s="82"/>
      <c r="H88" s="82">
        <f>H87+SUM(N85:N87)</f>
        <v>102482.42444863806</v>
      </c>
      <c r="I88" s="82"/>
      <c r="J88" s="82">
        <f t="shared" si="20"/>
        <v>2073846.2126696166</v>
      </c>
      <c r="K88" s="83"/>
      <c r="L88" s="84">
        <f>+'Prime Rate'!I779/12</f>
        <v>2.708333333333333E-3</v>
      </c>
      <c r="M88" s="86"/>
      <c r="N88" s="82">
        <f t="shared" si="17"/>
        <v>5616.6668259802109</v>
      </c>
      <c r="O88" s="82"/>
      <c r="P88" s="82">
        <f>SUM($D$25:D88)+SUM($N$25:N88)</f>
        <v>2140822.403382469</v>
      </c>
      <c r="R88" s="50">
        <v>10</v>
      </c>
    </row>
    <row r="89" spans="2:18" ht="15.75">
      <c r="B89" s="81">
        <f t="shared" si="18"/>
        <v>41579</v>
      </c>
      <c r="C89" s="65">
        <f t="shared" si="19"/>
        <v>2013</v>
      </c>
      <c r="D89" s="82">
        <f t="shared" si="15"/>
        <v>61359.523886871983</v>
      </c>
      <c r="E89" s="83"/>
      <c r="F89" s="82">
        <f>D88+F88</f>
        <v>2032723.3121078506</v>
      </c>
      <c r="G89" s="82"/>
      <c r="H89" s="82">
        <f>H87+SUM(N85:N87)</f>
        <v>102482.42444863806</v>
      </c>
      <c r="I89" s="82"/>
      <c r="J89" s="82">
        <f t="shared" si="20"/>
        <v>2135205.7365564886</v>
      </c>
      <c r="K89" s="83"/>
      <c r="L89" s="84">
        <f>+'Prime Rate'!I780/12</f>
        <v>2.708333333333333E-3</v>
      </c>
      <c r="M89" s="86"/>
      <c r="N89" s="82">
        <f t="shared" si="17"/>
        <v>5782.848869840489</v>
      </c>
      <c r="O89" s="82"/>
      <c r="P89" s="82">
        <f>SUM($D$25:D89)+SUM($N$25:N89)</f>
        <v>2207964.7761391811</v>
      </c>
      <c r="R89" s="50">
        <v>11</v>
      </c>
    </row>
    <row r="90" spans="2:18" ht="15.75">
      <c r="B90" s="81">
        <f t="shared" si="18"/>
        <v>41609</v>
      </c>
      <c r="C90" s="65">
        <f t="shared" si="19"/>
        <v>2013</v>
      </c>
      <c r="D90" s="82">
        <f t="shared" si="15"/>
        <v>61359.523886871983</v>
      </c>
      <c r="E90" s="83"/>
      <c r="F90" s="82">
        <f>D89+F89</f>
        <v>2094082.8359947226</v>
      </c>
      <c r="G90" s="82"/>
      <c r="H90" s="82">
        <f>H87+SUM(N85:N87)</f>
        <v>102482.42444863806</v>
      </c>
      <c r="I90" s="82"/>
      <c r="J90" s="82">
        <f>F90+H90</f>
        <v>2196565.2604433605</v>
      </c>
      <c r="K90" s="83"/>
      <c r="L90" s="84">
        <f>+'Prime Rate'!I781/12</f>
        <v>2.708333333333333E-3</v>
      </c>
      <c r="M90" s="86"/>
      <c r="N90" s="82">
        <f t="shared" si="17"/>
        <v>5949.0309137007671</v>
      </c>
      <c r="O90" s="82"/>
      <c r="P90" s="82">
        <f>SUM($D$25:D90)+SUM($N$25:N90)</f>
        <v>2275273.3309397539</v>
      </c>
      <c r="R90" s="50">
        <v>12</v>
      </c>
    </row>
    <row r="91" spans="2:18" ht="15.75">
      <c r="B91" s="81">
        <f>DATE($B$12,R91,1)</f>
        <v>41640</v>
      </c>
      <c r="C91" s="65">
        <f t="shared" si="19"/>
        <v>2014</v>
      </c>
      <c r="D91" s="82">
        <f t="shared" si="15"/>
        <v>81910.123848815085</v>
      </c>
      <c r="E91" s="83"/>
      <c r="F91" s="82">
        <f>D90+F90</f>
        <v>2155442.3598815943</v>
      </c>
      <c r="G91" s="82"/>
      <c r="H91" s="82">
        <f>H90+SUM(N88:N90)</f>
        <v>119830.97105815953</v>
      </c>
      <c r="I91" s="82"/>
      <c r="J91" s="82">
        <f>F91+H91</f>
        <v>2275273.3309397539</v>
      </c>
      <c r="K91" s="83"/>
      <c r="L91" s="84">
        <f>+'Prime Rate'!I782/12</f>
        <v>2.708333333333333E-3</v>
      </c>
      <c r="M91" s="86"/>
      <c r="N91" s="82">
        <f t="shared" ref="N91" si="22">J91*L91</f>
        <v>6162.1986046284992</v>
      </c>
      <c r="O91" s="82"/>
      <c r="P91" s="82">
        <f>SUM($D$25:D91)+SUM($N$25:N91)</f>
        <v>2363345.6533931973</v>
      </c>
      <c r="R91" s="50">
        <v>1</v>
      </c>
    </row>
    <row r="92" spans="2:18" ht="15.75">
      <c r="B92" s="81">
        <f t="shared" ref="B92:B102" si="23">DATE($B$12,R92,1)</f>
        <v>41671</v>
      </c>
      <c r="C92" s="65">
        <f t="shared" si="19"/>
        <v>2014</v>
      </c>
      <c r="D92" s="82">
        <f t="shared" si="15"/>
        <v>81910.123848815085</v>
      </c>
      <c r="E92" s="83"/>
      <c r="F92" s="82">
        <f t="shared" ref="F92:F102" si="24">D91+F91</f>
        <v>2237352.4837304093</v>
      </c>
      <c r="G92" s="82"/>
      <c r="H92" s="82">
        <f>H90+SUM(N88:N90)</f>
        <v>119830.97105815953</v>
      </c>
      <c r="I92" s="82"/>
      <c r="J92" s="82">
        <f t="shared" ref="J92:J102" si="25">F92+H92</f>
        <v>2357183.4547885689</v>
      </c>
      <c r="K92" s="83"/>
      <c r="L92" s="84">
        <f>+'Prime Rate'!I783/12</f>
        <v>2.708333333333333E-3</v>
      </c>
      <c r="M92" s="86"/>
      <c r="N92" s="82">
        <f t="shared" ref="N92:N102" si="26">J92*L92</f>
        <v>6384.0385233857069</v>
      </c>
      <c r="O92" s="82"/>
      <c r="P92" s="82">
        <f>SUM($D$25:D92)+SUM($N$25:N92)</f>
        <v>2451639.8157653981</v>
      </c>
      <c r="R92" s="50">
        <v>2</v>
      </c>
    </row>
    <row r="93" spans="2:18" ht="15.75">
      <c r="B93" s="81">
        <f t="shared" si="23"/>
        <v>41699</v>
      </c>
      <c r="C93" s="65">
        <f t="shared" si="19"/>
        <v>2014</v>
      </c>
      <c r="D93" s="82">
        <f t="shared" si="15"/>
        <v>81910.123848815085</v>
      </c>
      <c r="E93" s="83"/>
      <c r="F93" s="82">
        <f t="shared" si="24"/>
        <v>2319262.6075792243</v>
      </c>
      <c r="G93" s="82"/>
      <c r="H93" s="82">
        <f>H90+SUM(N88:N90)</f>
        <v>119830.97105815953</v>
      </c>
      <c r="I93" s="82"/>
      <c r="J93" s="82">
        <f t="shared" si="25"/>
        <v>2439093.5786373839</v>
      </c>
      <c r="K93" s="83"/>
      <c r="L93" s="84">
        <f>+'Prime Rate'!I784/12</f>
        <v>2.708333333333333E-3</v>
      </c>
      <c r="M93" s="86"/>
      <c r="N93" s="82">
        <f t="shared" si="26"/>
        <v>6605.8784421429136</v>
      </c>
      <c r="O93" s="82"/>
      <c r="P93" s="82">
        <f>SUM($D$25:D93)+SUM($N$25:N93)</f>
        <v>2540155.8180563557</v>
      </c>
      <c r="R93" s="50">
        <v>3</v>
      </c>
    </row>
    <row r="94" spans="2:18" ht="15.75">
      <c r="B94" s="81">
        <f t="shared" si="23"/>
        <v>41730</v>
      </c>
      <c r="C94" s="65">
        <f t="shared" si="19"/>
        <v>2014</v>
      </c>
      <c r="D94" s="82">
        <f t="shared" si="15"/>
        <v>81910.123848815085</v>
      </c>
      <c r="E94" s="83"/>
      <c r="F94" s="82">
        <f>D93+F93</f>
        <v>2401172.7314280393</v>
      </c>
      <c r="G94" s="82"/>
      <c r="H94" s="82">
        <f>H93+SUM(N91:N93)</f>
        <v>138983.08662831664</v>
      </c>
      <c r="I94" s="82"/>
      <c r="J94" s="82">
        <f t="shared" si="25"/>
        <v>2540155.8180563557</v>
      </c>
      <c r="K94" s="83"/>
      <c r="L94" s="84">
        <f>+'Prime Rate'!I785/12</f>
        <v>2.708333333333333E-3</v>
      </c>
      <c r="M94" s="86"/>
      <c r="N94" s="82">
        <f t="shared" si="26"/>
        <v>6879.5886739026291</v>
      </c>
      <c r="O94" s="82"/>
      <c r="P94" s="82">
        <f>SUM($D$25:D94)+SUM($N$25:N94)</f>
        <v>2628945.5305790734</v>
      </c>
      <c r="R94" s="50">
        <v>4</v>
      </c>
    </row>
    <row r="95" spans="2:18" ht="15.75">
      <c r="B95" s="81">
        <f t="shared" si="23"/>
        <v>41760</v>
      </c>
      <c r="C95" s="65">
        <f t="shared" si="19"/>
        <v>2014</v>
      </c>
      <c r="D95" s="82">
        <f t="shared" ref="D95:D126" si="27">SUMIF($B$6:$B$16,C95,$D$6:$D$16)/12</f>
        <v>81910.123848815085</v>
      </c>
      <c r="E95" s="83"/>
      <c r="F95" s="82">
        <f t="shared" si="24"/>
        <v>2483082.8552768542</v>
      </c>
      <c r="G95" s="82"/>
      <c r="H95" s="82">
        <f>H93+SUM(N91:N93)</f>
        <v>138983.08662831664</v>
      </c>
      <c r="I95" s="82"/>
      <c r="J95" s="82">
        <f t="shared" si="25"/>
        <v>2622065.9419051707</v>
      </c>
      <c r="K95" s="83"/>
      <c r="L95" s="84">
        <f>+'Prime Rate'!I786/12</f>
        <v>2.708333333333333E-3</v>
      </c>
      <c r="M95" s="86"/>
      <c r="N95" s="82">
        <f t="shared" si="26"/>
        <v>7101.4285926598368</v>
      </c>
      <c r="O95" s="82"/>
      <c r="P95" s="82">
        <f>SUM($D$25:D95)+SUM($N$25:N95)</f>
        <v>2717957.0830205483</v>
      </c>
      <c r="R95" s="50">
        <v>5</v>
      </c>
    </row>
    <row r="96" spans="2:18" ht="15.75">
      <c r="B96" s="81">
        <f t="shared" si="23"/>
        <v>41791</v>
      </c>
      <c r="C96" s="65">
        <f t="shared" si="19"/>
        <v>2014</v>
      </c>
      <c r="D96" s="82">
        <f t="shared" si="27"/>
        <v>81910.123848815085</v>
      </c>
      <c r="E96" s="83"/>
      <c r="F96" s="82">
        <f t="shared" si="24"/>
        <v>2564992.9791256692</v>
      </c>
      <c r="G96" s="82"/>
      <c r="H96" s="82">
        <f>H93+SUM(N91:N93)</f>
        <v>138983.08662831664</v>
      </c>
      <c r="I96" s="82"/>
      <c r="J96" s="82">
        <f t="shared" si="25"/>
        <v>2703976.0657539857</v>
      </c>
      <c r="K96" s="83"/>
      <c r="L96" s="84">
        <f>+'Prime Rate'!I787/12</f>
        <v>2.708333333333333E-3</v>
      </c>
      <c r="M96" s="86"/>
      <c r="N96" s="82">
        <f t="shared" si="26"/>
        <v>7323.2685114170436</v>
      </c>
      <c r="O96" s="82"/>
      <c r="P96" s="82">
        <f>SUM($D$25:D96)+SUM($N$25:N96)</f>
        <v>2807190.4753807802</v>
      </c>
      <c r="R96" s="50">
        <v>6</v>
      </c>
    </row>
    <row r="97" spans="2:18" ht="15.75">
      <c r="B97" s="81">
        <f t="shared" si="23"/>
        <v>41821</v>
      </c>
      <c r="C97" s="65">
        <f t="shared" si="19"/>
        <v>2014</v>
      </c>
      <c r="D97" s="82">
        <f t="shared" si="27"/>
        <v>81910.123848815085</v>
      </c>
      <c r="E97" s="83"/>
      <c r="F97" s="82">
        <f t="shared" si="24"/>
        <v>2646903.1029744842</v>
      </c>
      <c r="G97" s="82"/>
      <c r="H97" s="82">
        <f>H96+SUM(N94:N96)</f>
        <v>160287.37240629614</v>
      </c>
      <c r="I97" s="82"/>
      <c r="J97" s="82">
        <f t="shared" si="25"/>
        <v>2807190.4753807802</v>
      </c>
      <c r="K97" s="83"/>
      <c r="L97" s="84">
        <f>+'Prime Rate'!I788/12</f>
        <v>2.708333333333333E-3</v>
      </c>
      <c r="M97" s="86"/>
      <c r="N97" s="82">
        <f t="shared" si="26"/>
        <v>7602.8075374896116</v>
      </c>
      <c r="O97" s="82"/>
      <c r="P97" s="82">
        <f>SUM($D$25:D97)+SUM($N$25:N97)</f>
        <v>2896703.4067670847</v>
      </c>
      <c r="R97" s="50">
        <v>7</v>
      </c>
    </row>
    <row r="98" spans="2:18" ht="15.75">
      <c r="B98" s="81">
        <f t="shared" si="23"/>
        <v>41852</v>
      </c>
      <c r="C98" s="65">
        <f t="shared" si="19"/>
        <v>2014</v>
      </c>
      <c r="D98" s="82">
        <f t="shared" si="27"/>
        <v>81910.123848815085</v>
      </c>
      <c r="E98" s="83"/>
      <c r="F98" s="82">
        <f t="shared" si="24"/>
        <v>2728813.2268232992</v>
      </c>
      <c r="G98" s="82"/>
      <c r="H98" s="82">
        <f>H96+SUM(N94:N96)</f>
        <v>160287.37240629614</v>
      </c>
      <c r="I98" s="82"/>
      <c r="J98" s="82">
        <f t="shared" si="25"/>
        <v>2889100.5992295952</v>
      </c>
      <c r="K98" s="83"/>
      <c r="L98" s="84">
        <f>+'Prime Rate'!I789/12</f>
        <v>2.708333333333333E-3</v>
      </c>
      <c r="M98" s="86"/>
      <c r="N98" s="82">
        <f t="shared" si="26"/>
        <v>7824.6474562468193</v>
      </c>
      <c r="O98" s="82"/>
      <c r="P98" s="82">
        <f>SUM($D$25:D98)+SUM($N$25:N98)</f>
        <v>2986438.1780721466</v>
      </c>
      <c r="R98" s="50">
        <v>8</v>
      </c>
    </row>
    <row r="99" spans="2:18" ht="15.75">
      <c r="B99" s="81">
        <f t="shared" si="23"/>
        <v>41883</v>
      </c>
      <c r="C99" s="65">
        <f t="shared" si="19"/>
        <v>2014</v>
      </c>
      <c r="D99" s="82">
        <f t="shared" si="27"/>
        <v>81910.123848815085</v>
      </c>
      <c r="E99" s="83"/>
      <c r="F99" s="82">
        <f t="shared" si="24"/>
        <v>2810723.3506721142</v>
      </c>
      <c r="G99" s="82"/>
      <c r="H99" s="82">
        <f>H96+SUM(N94:N96)</f>
        <v>160287.37240629614</v>
      </c>
      <c r="I99" s="82"/>
      <c r="J99" s="82">
        <f t="shared" si="25"/>
        <v>2971010.7230784101</v>
      </c>
      <c r="K99" s="83"/>
      <c r="L99" s="84">
        <f>+'Prime Rate'!I790/12</f>
        <v>2.708333333333333E-3</v>
      </c>
      <c r="M99" s="86"/>
      <c r="N99" s="82">
        <f t="shared" si="26"/>
        <v>8046.487375004026</v>
      </c>
      <c r="O99" s="82"/>
      <c r="P99" s="82">
        <f>SUM($D$25:D99)+SUM($N$25:N99)</f>
        <v>3076394.7892959658</v>
      </c>
      <c r="R99" s="50">
        <v>9</v>
      </c>
    </row>
    <row r="100" spans="2:18" ht="15.75">
      <c r="B100" s="81">
        <f t="shared" si="23"/>
        <v>41913</v>
      </c>
      <c r="C100" s="65">
        <f t="shared" si="19"/>
        <v>2014</v>
      </c>
      <c r="D100" s="82">
        <f t="shared" si="27"/>
        <v>81910.123848815085</v>
      </c>
      <c r="E100" s="83"/>
      <c r="F100" s="82">
        <f t="shared" si="24"/>
        <v>2892633.4745209292</v>
      </c>
      <c r="G100" s="82"/>
      <c r="H100" s="82">
        <f>H99+SUM(N97:N99)</f>
        <v>183761.31477503659</v>
      </c>
      <c r="I100" s="82"/>
      <c r="J100" s="82">
        <f>F100+H100</f>
        <v>3076394.7892959658</v>
      </c>
      <c r="K100" s="83"/>
      <c r="L100" s="84">
        <f>+'Prime Rate'!I791/12</f>
        <v>2.708333333333333E-3</v>
      </c>
      <c r="M100" s="86"/>
      <c r="N100" s="82">
        <f t="shared" si="26"/>
        <v>8331.9025543432399</v>
      </c>
      <c r="O100" s="82"/>
      <c r="P100" s="82">
        <f>SUM($D$25:D100)+SUM($N$25:N100)</f>
        <v>3166636.8156991238</v>
      </c>
      <c r="R100" s="50">
        <v>10</v>
      </c>
    </row>
    <row r="101" spans="2:18" ht="15.75">
      <c r="B101" s="81">
        <f t="shared" si="23"/>
        <v>41944</v>
      </c>
      <c r="C101" s="65">
        <f t="shared" si="19"/>
        <v>2014</v>
      </c>
      <c r="D101" s="82">
        <f t="shared" si="27"/>
        <v>81910.123848815085</v>
      </c>
      <c r="E101" s="83"/>
      <c r="F101" s="82">
        <f t="shared" si="24"/>
        <v>2974543.5983697441</v>
      </c>
      <c r="G101" s="82"/>
      <c r="H101" s="82">
        <f>H99+SUM(N97:N99)</f>
        <v>183761.31477503659</v>
      </c>
      <c r="I101" s="82"/>
      <c r="J101" s="82">
        <f t="shared" si="25"/>
        <v>3158304.9131447808</v>
      </c>
      <c r="K101" s="83"/>
      <c r="L101" s="84">
        <f>+'Prime Rate'!I792/12</f>
        <v>2.708333333333333E-3</v>
      </c>
      <c r="M101" s="86"/>
      <c r="N101" s="82">
        <f t="shared" si="26"/>
        <v>8553.7424731004467</v>
      </c>
      <c r="O101" s="82"/>
      <c r="P101" s="82">
        <f>SUM($D$25:D101)+SUM($N$25:N101)</f>
        <v>3257100.6820210395</v>
      </c>
      <c r="R101" s="50">
        <v>11</v>
      </c>
    </row>
    <row r="102" spans="2:18" ht="15.75">
      <c r="B102" s="81">
        <f t="shared" si="23"/>
        <v>41974</v>
      </c>
      <c r="C102" s="65">
        <f t="shared" si="19"/>
        <v>2014</v>
      </c>
      <c r="D102" s="82">
        <f t="shared" si="27"/>
        <v>81910.123848815085</v>
      </c>
      <c r="E102" s="83"/>
      <c r="F102" s="82">
        <f t="shared" si="24"/>
        <v>3056453.7222185591</v>
      </c>
      <c r="G102" s="82"/>
      <c r="H102" s="82">
        <f>H99+SUM(N97:N99)</f>
        <v>183761.31477503659</v>
      </c>
      <c r="I102" s="82"/>
      <c r="J102" s="82">
        <f t="shared" si="25"/>
        <v>3240215.0369935958</v>
      </c>
      <c r="K102" s="83"/>
      <c r="L102" s="84">
        <f>+'Prime Rate'!I793/12</f>
        <v>2.708333333333333E-3</v>
      </c>
      <c r="M102" s="86"/>
      <c r="N102" s="82">
        <f t="shared" si="26"/>
        <v>8775.5823918576534</v>
      </c>
      <c r="O102" s="82"/>
      <c r="P102" s="82">
        <f>SUM($D$25:D102)+SUM($N$25:N102)</f>
        <v>3347786.3882617122</v>
      </c>
      <c r="R102" s="50">
        <v>12</v>
      </c>
    </row>
    <row r="103" spans="2:18" ht="15.75">
      <c r="B103" s="81">
        <f t="shared" ref="B103:B114" si="28">DATE($B$13,R103,1)</f>
        <v>42005</v>
      </c>
      <c r="C103" s="65">
        <f t="shared" si="19"/>
        <v>2015</v>
      </c>
      <c r="D103" s="82">
        <f t="shared" si="27"/>
        <v>103001.76595727418</v>
      </c>
      <c r="E103" s="83"/>
      <c r="F103" s="82">
        <f t="shared" ref="F103:F105" si="29">D102+F102</f>
        <v>3138363.8460673741</v>
      </c>
      <c r="G103" s="82"/>
      <c r="H103" s="82">
        <f>H102+SUM(N100:N102)</f>
        <v>209422.54219433793</v>
      </c>
      <c r="I103" s="82"/>
      <c r="J103" s="82">
        <f>F103+H103</f>
        <v>3347786.3882617122</v>
      </c>
      <c r="K103" s="83"/>
      <c r="L103" s="84">
        <f>+'Prime Rate'!I794/12</f>
        <v>2.708333333333333E-3</v>
      </c>
      <c r="M103" s="86"/>
      <c r="N103" s="82">
        <f t="shared" ref="N103:N105" si="30">J103*L103</f>
        <v>9066.9214682088023</v>
      </c>
      <c r="O103" s="82"/>
      <c r="P103" s="82">
        <f>SUM($D$25:D103)+SUM($N$25:N103)</f>
        <v>3459855.0756871947</v>
      </c>
      <c r="R103" s="50">
        <v>1</v>
      </c>
    </row>
    <row r="104" spans="2:18" ht="15.75">
      <c r="B104" s="81">
        <f t="shared" si="28"/>
        <v>42036</v>
      </c>
      <c r="C104" s="65">
        <f t="shared" si="19"/>
        <v>2015</v>
      </c>
      <c r="D104" s="82">
        <f t="shared" si="27"/>
        <v>103001.76595727418</v>
      </c>
      <c r="E104" s="83"/>
      <c r="F104" s="82">
        <f t="shared" si="29"/>
        <v>3241365.6120246481</v>
      </c>
      <c r="G104" s="82"/>
      <c r="H104" s="82">
        <f>H102+SUM(N100:N102)</f>
        <v>209422.54219433793</v>
      </c>
      <c r="I104" s="82"/>
      <c r="J104" s="82">
        <f t="shared" ref="J104:J105" si="31">F104+H104</f>
        <v>3450788.1542189862</v>
      </c>
      <c r="K104" s="83"/>
      <c r="L104" s="84">
        <f>+'Prime Rate'!I795/12</f>
        <v>2.708333333333333E-3</v>
      </c>
      <c r="M104" s="86"/>
      <c r="N104" s="82">
        <f t="shared" si="30"/>
        <v>9345.8845843430863</v>
      </c>
      <c r="O104" s="82"/>
      <c r="P104" s="82">
        <f>SUM($D$25:D104)+SUM($N$25:N104)</f>
        <v>3572202.7262288118</v>
      </c>
      <c r="R104" s="50">
        <v>2</v>
      </c>
    </row>
    <row r="105" spans="2:18" ht="15.75">
      <c r="B105" s="81">
        <f t="shared" si="28"/>
        <v>42064</v>
      </c>
      <c r="C105" s="65">
        <f t="shared" si="19"/>
        <v>2015</v>
      </c>
      <c r="D105" s="82">
        <f t="shared" si="27"/>
        <v>103001.76595727418</v>
      </c>
      <c r="E105" s="83"/>
      <c r="F105" s="82">
        <f t="shared" si="29"/>
        <v>3344367.3779819221</v>
      </c>
      <c r="G105" s="82"/>
      <c r="H105" s="82">
        <f>H102+SUM(N100:N102)</f>
        <v>209422.54219433793</v>
      </c>
      <c r="I105" s="82"/>
      <c r="J105" s="82">
        <f t="shared" si="31"/>
        <v>3553789.9201762602</v>
      </c>
      <c r="K105" s="83"/>
      <c r="L105" s="84">
        <f>+'Prime Rate'!I796/12</f>
        <v>2.708333333333333E-3</v>
      </c>
      <c r="M105" s="86"/>
      <c r="N105" s="82">
        <f t="shared" si="30"/>
        <v>9624.8477004773704</v>
      </c>
      <c r="O105" s="82"/>
      <c r="P105" s="82">
        <f>SUM($D$25:D105)+SUM($N$25:N105)</f>
        <v>3684829.3398865634</v>
      </c>
      <c r="R105" s="50">
        <v>3</v>
      </c>
    </row>
    <row r="106" spans="2:18" ht="15.75">
      <c r="B106" s="81">
        <f t="shared" si="28"/>
        <v>42095</v>
      </c>
      <c r="C106" s="65">
        <f t="shared" si="19"/>
        <v>2015</v>
      </c>
      <c r="D106" s="82">
        <f t="shared" si="27"/>
        <v>103001.76595727418</v>
      </c>
      <c r="E106" s="83"/>
      <c r="F106" s="82">
        <f t="shared" ref="F106:F117" si="32">D105+F105</f>
        <v>3447369.1439391961</v>
      </c>
      <c r="G106" s="82"/>
      <c r="H106" s="82">
        <f>H105+SUM(N103:N105)</f>
        <v>237460.1959473672</v>
      </c>
      <c r="I106" s="82"/>
      <c r="J106" s="82">
        <f>F106+H106</f>
        <v>3684829.3398865634</v>
      </c>
      <c r="K106" s="83"/>
      <c r="L106" s="84">
        <f>+'Prime Rate'!I797/12</f>
        <v>2.708333333333333E-3</v>
      </c>
      <c r="M106" s="86"/>
      <c r="N106" s="82">
        <f t="shared" ref="N106:N117" si="33">J106*L106</f>
        <v>9979.7461288594404</v>
      </c>
      <c r="O106" s="82"/>
      <c r="P106" s="82">
        <f>SUM($D$25:D106)+SUM($N$25:N106)</f>
        <v>3797810.8519726968</v>
      </c>
      <c r="R106" s="50">
        <v>4</v>
      </c>
    </row>
    <row r="107" spans="2:18" ht="15.75">
      <c r="B107" s="81">
        <f t="shared" si="28"/>
        <v>42125</v>
      </c>
      <c r="C107" s="65">
        <f t="shared" si="19"/>
        <v>2015</v>
      </c>
      <c r="D107" s="82">
        <f t="shared" si="27"/>
        <v>103001.76595727418</v>
      </c>
      <c r="E107" s="83"/>
      <c r="F107" s="82">
        <f t="shared" si="32"/>
        <v>3550370.9098964701</v>
      </c>
      <c r="G107" s="82"/>
      <c r="H107" s="82">
        <f>H105+SUM(N103:N105)</f>
        <v>237460.1959473672</v>
      </c>
      <c r="I107" s="82"/>
      <c r="J107" s="82">
        <f t="shared" ref="J107:J108" si="34">F107+H107</f>
        <v>3787831.1058438374</v>
      </c>
      <c r="K107" s="83"/>
      <c r="L107" s="84">
        <f>+'Prime Rate'!I798/12</f>
        <v>2.708333333333333E-3</v>
      </c>
      <c r="M107" s="86"/>
      <c r="N107" s="82">
        <f t="shared" si="33"/>
        <v>10258.709244993724</v>
      </c>
      <c r="O107" s="82"/>
      <c r="P107" s="82">
        <f>SUM($D$25:D107)+SUM($N$25:N107)</f>
        <v>3911071.3271749644</v>
      </c>
      <c r="R107" s="50">
        <v>5</v>
      </c>
    </row>
    <row r="108" spans="2:18" ht="15.75">
      <c r="B108" s="81">
        <f t="shared" si="28"/>
        <v>42156</v>
      </c>
      <c r="C108" s="65">
        <f t="shared" si="19"/>
        <v>2015</v>
      </c>
      <c r="D108" s="82">
        <f t="shared" si="27"/>
        <v>103001.76595727418</v>
      </c>
      <c r="E108" s="83"/>
      <c r="F108" s="82">
        <f t="shared" si="32"/>
        <v>3653372.6758537441</v>
      </c>
      <c r="G108" s="82"/>
      <c r="H108" s="82">
        <f>H105+SUM(N103:N105)</f>
        <v>237460.1959473672</v>
      </c>
      <c r="I108" s="82"/>
      <c r="J108" s="82">
        <f t="shared" si="34"/>
        <v>3890832.8718011114</v>
      </c>
      <c r="K108" s="83"/>
      <c r="L108" s="84">
        <f>+'Prime Rate'!I799/12</f>
        <v>2.708333333333333E-3</v>
      </c>
      <c r="M108" s="86"/>
      <c r="N108" s="82">
        <f t="shared" si="33"/>
        <v>10537.672361128009</v>
      </c>
      <c r="O108" s="82"/>
      <c r="P108" s="82">
        <f>SUM($D$25:D108)+SUM($N$25:N108)</f>
        <v>4024610.7654933664</v>
      </c>
      <c r="R108" s="50">
        <v>6</v>
      </c>
    </row>
    <row r="109" spans="2:18" ht="15.75">
      <c r="B109" s="81">
        <f t="shared" si="28"/>
        <v>42186</v>
      </c>
      <c r="C109" s="65">
        <f t="shared" si="19"/>
        <v>2015</v>
      </c>
      <c r="D109" s="82">
        <f t="shared" si="27"/>
        <v>103001.76595727418</v>
      </c>
      <c r="E109" s="83"/>
      <c r="F109" s="82">
        <f t="shared" si="32"/>
        <v>3756374.4418110182</v>
      </c>
      <c r="G109" s="82"/>
      <c r="H109" s="82">
        <f>H108+SUM(N106:N108)</f>
        <v>268236.32368234836</v>
      </c>
      <c r="I109" s="82"/>
      <c r="J109" s="82">
        <f>F109+H109</f>
        <v>4024610.7654933664</v>
      </c>
      <c r="K109" s="83"/>
      <c r="L109" s="84">
        <f>+'Prime Rate'!I800/12</f>
        <v>2.708333333333333E-3</v>
      </c>
      <c r="M109" s="86"/>
      <c r="N109" s="82">
        <f t="shared" si="33"/>
        <v>10899.987489877865</v>
      </c>
      <c r="O109" s="82"/>
      <c r="P109" s="82">
        <f>SUM($D$25:D109)+SUM($N$25:N109)</f>
        <v>4138512.5189405186</v>
      </c>
      <c r="R109" s="50">
        <v>7</v>
      </c>
    </row>
    <row r="110" spans="2:18" ht="15.75">
      <c r="B110" s="81">
        <f t="shared" si="28"/>
        <v>42217</v>
      </c>
      <c r="C110" s="65">
        <f t="shared" si="19"/>
        <v>2015</v>
      </c>
      <c r="D110" s="82">
        <f t="shared" si="27"/>
        <v>103001.76595727418</v>
      </c>
      <c r="E110" s="83"/>
      <c r="F110" s="82">
        <f t="shared" si="32"/>
        <v>3859376.2077682922</v>
      </c>
      <c r="G110" s="82"/>
      <c r="H110" s="82">
        <f>H108+SUM(N106:N108)</f>
        <v>268236.32368234836</v>
      </c>
      <c r="I110" s="82"/>
      <c r="J110" s="82">
        <f t="shared" ref="J110:J111" si="35">F110+H110</f>
        <v>4127612.5314506404</v>
      </c>
      <c r="K110" s="83"/>
      <c r="L110" s="84">
        <f>+'Prime Rate'!I801/12</f>
        <v>2.708333333333333E-3</v>
      </c>
      <c r="M110" s="86"/>
      <c r="N110" s="82">
        <f t="shared" si="33"/>
        <v>11178.950606012149</v>
      </c>
      <c r="O110" s="82"/>
      <c r="P110" s="82">
        <f>SUM($D$25:D110)+SUM($N$25:N110)</f>
        <v>4252693.2355038049</v>
      </c>
      <c r="R110" s="50">
        <v>8</v>
      </c>
    </row>
    <row r="111" spans="2:18" ht="15.75">
      <c r="B111" s="81">
        <f t="shared" si="28"/>
        <v>42248</v>
      </c>
      <c r="C111" s="65">
        <f t="shared" si="19"/>
        <v>2015</v>
      </c>
      <c r="D111" s="82">
        <f t="shared" si="27"/>
        <v>103001.76595727418</v>
      </c>
      <c r="E111" s="83"/>
      <c r="F111" s="82">
        <f t="shared" si="32"/>
        <v>3962377.9737255662</v>
      </c>
      <c r="G111" s="82"/>
      <c r="H111" s="82">
        <f>H108+SUM(N106:N108)</f>
        <v>268236.32368234836</v>
      </c>
      <c r="I111" s="82"/>
      <c r="J111" s="82">
        <f t="shared" si="35"/>
        <v>4230614.2974079149</v>
      </c>
      <c r="K111" s="83"/>
      <c r="L111" s="84">
        <f>+'Prime Rate'!I802/12</f>
        <v>2.708333333333333E-3</v>
      </c>
      <c r="M111" s="86"/>
      <c r="N111" s="82">
        <f t="shared" si="33"/>
        <v>11457.913722146435</v>
      </c>
      <c r="O111" s="82"/>
      <c r="P111" s="82">
        <f>SUM($D$25:D111)+SUM($N$25:N111)</f>
        <v>4367152.9151832247</v>
      </c>
      <c r="R111" s="50">
        <v>9</v>
      </c>
    </row>
    <row r="112" spans="2:18" ht="15.75">
      <c r="B112" s="81">
        <f t="shared" si="28"/>
        <v>42278</v>
      </c>
      <c r="C112" s="65">
        <f t="shared" si="19"/>
        <v>2015</v>
      </c>
      <c r="D112" s="82">
        <f t="shared" si="27"/>
        <v>103001.76595727418</v>
      </c>
      <c r="E112" s="83"/>
      <c r="F112" s="82">
        <f t="shared" si="32"/>
        <v>4065379.7396828402</v>
      </c>
      <c r="G112" s="82"/>
      <c r="H112" s="82">
        <f>H111+SUM(N109:N111)</f>
        <v>301773.17550038482</v>
      </c>
      <c r="I112" s="82"/>
      <c r="J112" s="82">
        <f>F112+H112</f>
        <v>4367152.9151832247</v>
      </c>
      <c r="K112" s="83"/>
      <c r="L112" s="84">
        <f>+'Prime Rate'!I803/12</f>
        <v>2.708333333333333E-3</v>
      </c>
      <c r="M112" s="86"/>
      <c r="N112" s="82">
        <f t="shared" si="33"/>
        <v>11827.705811954565</v>
      </c>
      <c r="O112" s="82"/>
      <c r="P112" s="82">
        <f>SUM($D$25:D112)+SUM($N$25:N112)</f>
        <v>4481982.3869524533</v>
      </c>
      <c r="R112" s="50">
        <v>10</v>
      </c>
    </row>
    <row r="113" spans="2:18" ht="15.75">
      <c r="B113" s="81">
        <f t="shared" si="28"/>
        <v>42309</v>
      </c>
      <c r="C113" s="65">
        <f t="shared" si="19"/>
        <v>2015</v>
      </c>
      <c r="D113" s="82">
        <f t="shared" si="27"/>
        <v>103001.76595727418</v>
      </c>
      <c r="E113" s="83"/>
      <c r="F113" s="82">
        <f t="shared" si="32"/>
        <v>4168381.5056401142</v>
      </c>
      <c r="G113" s="82"/>
      <c r="H113" s="82">
        <f>H111+SUM(N109:N111)</f>
        <v>301773.17550038482</v>
      </c>
      <c r="I113" s="82"/>
      <c r="J113" s="82">
        <f t="shared" ref="J113:J114" si="36">F113+H113</f>
        <v>4470154.6811404992</v>
      </c>
      <c r="K113" s="83"/>
      <c r="L113" s="84">
        <f>+'Prime Rate'!I804/12</f>
        <v>2.708333333333333E-3</v>
      </c>
      <c r="M113" s="86"/>
      <c r="N113" s="82">
        <f t="shared" si="33"/>
        <v>12106.668928088851</v>
      </c>
      <c r="O113" s="82"/>
      <c r="P113" s="82">
        <f>SUM($D$25:D113)+SUM($N$25:N113)</f>
        <v>4597090.8218378164</v>
      </c>
      <c r="R113" s="50">
        <v>11</v>
      </c>
    </row>
    <row r="114" spans="2:18" ht="15.75">
      <c r="B114" s="81">
        <f t="shared" si="28"/>
        <v>42339</v>
      </c>
      <c r="C114" s="65">
        <f t="shared" si="19"/>
        <v>2015</v>
      </c>
      <c r="D114" s="82">
        <f t="shared" si="27"/>
        <v>103001.76595727418</v>
      </c>
      <c r="E114" s="83"/>
      <c r="F114" s="82">
        <f t="shared" si="32"/>
        <v>4271383.2715973882</v>
      </c>
      <c r="G114" s="82"/>
      <c r="H114" s="82">
        <f>H111+SUM(N109:N111)</f>
        <v>301773.17550038482</v>
      </c>
      <c r="I114" s="82"/>
      <c r="J114" s="82">
        <f t="shared" si="36"/>
        <v>4573156.4470977727</v>
      </c>
      <c r="K114" s="83"/>
      <c r="L114" s="84">
        <f>+'Prime Rate'!I805/12</f>
        <v>2.708333333333333E-3</v>
      </c>
      <c r="M114" s="86"/>
      <c r="N114" s="82">
        <f t="shared" si="33"/>
        <v>12385.632044223134</v>
      </c>
      <c r="O114" s="82"/>
      <c r="P114" s="82">
        <f>SUM($D$25:D114)+SUM($N$25:N114)</f>
        <v>4712478.219839314</v>
      </c>
      <c r="R114" s="50">
        <v>12</v>
      </c>
    </row>
    <row r="115" spans="2:18" ht="15.75">
      <c r="B115" s="81">
        <f t="shared" ref="B115:B126" si="37">DATE($B$14,R115,1)</f>
        <v>42370</v>
      </c>
      <c r="C115" s="65">
        <f t="shared" si="19"/>
        <v>2016</v>
      </c>
      <c r="D115" s="82">
        <f t="shared" si="27"/>
        <v>128239.36701249903</v>
      </c>
      <c r="E115" s="83"/>
      <c r="F115" s="82">
        <f t="shared" si="32"/>
        <v>4374385.0375546627</v>
      </c>
      <c r="G115" s="82"/>
      <c r="H115" s="82">
        <f>H114+SUM(N112:N114)</f>
        <v>338093.18228465138</v>
      </c>
      <c r="I115" s="82"/>
      <c r="J115" s="82">
        <f>F115+H115</f>
        <v>4712478.219839314</v>
      </c>
      <c r="K115" s="83"/>
      <c r="L115" s="84">
        <f>+'Prime Rate'!I806/12</f>
        <v>2.708333333333333E-3</v>
      </c>
      <c r="M115" s="86"/>
      <c r="N115" s="82">
        <f t="shared" si="33"/>
        <v>12762.96184539814</v>
      </c>
      <c r="O115" s="82"/>
      <c r="P115" s="82">
        <f>SUM($D$25:D115)+SUM($N$25:N115)</f>
        <v>4853480.5486972108</v>
      </c>
      <c r="R115" s="50">
        <v>1</v>
      </c>
    </row>
    <row r="116" spans="2:18" ht="15.75">
      <c r="B116" s="81">
        <f t="shared" si="37"/>
        <v>42401</v>
      </c>
      <c r="C116" s="65">
        <f t="shared" si="19"/>
        <v>2016</v>
      </c>
      <c r="D116" s="82">
        <f t="shared" si="27"/>
        <v>128239.36701249903</v>
      </c>
      <c r="E116" s="83"/>
      <c r="F116" s="82">
        <f t="shared" si="32"/>
        <v>4502624.4045671616</v>
      </c>
      <c r="G116" s="82"/>
      <c r="H116" s="82">
        <f>H114+SUM(N112:N114)</f>
        <v>338093.18228465138</v>
      </c>
      <c r="I116" s="82"/>
      <c r="J116" s="82">
        <f t="shared" ref="J116:J117" si="38">F116+H116</f>
        <v>4840717.5868518129</v>
      </c>
      <c r="K116" s="83"/>
      <c r="L116" s="84">
        <f>+'Prime Rate'!I807/12</f>
        <v>2.708333333333333E-3</v>
      </c>
      <c r="M116" s="86"/>
      <c r="N116" s="82">
        <f t="shared" si="33"/>
        <v>13110.276797723658</v>
      </c>
      <c r="O116" s="82"/>
      <c r="P116" s="82">
        <f>SUM($D$25:D116)+SUM($N$25:N116)</f>
        <v>4994830.1925074337</v>
      </c>
      <c r="R116" s="50">
        <v>2</v>
      </c>
    </row>
    <row r="117" spans="2:18" ht="15.75">
      <c r="B117" s="81">
        <f t="shared" si="37"/>
        <v>42430</v>
      </c>
      <c r="C117" s="65">
        <f t="shared" si="19"/>
        <v>2016</v>
      </c>
      <c r="D117" s="82">
        <f t="shared" si="27"/>
        <v>128239.36701249903</v>
      </c>
      <c r="E117" s="83"/>
      <c r="F117" s="82">
        <f t="shared" si="32"/>
        <v>4630863.7715796605</v>
      </c>
      <c r="G117" s="82"/>
      <c r="H117" s="82">
        <f>H114+SUM(N112:N114)</f>
        <v>338093.18228465138</v>
      </c>
      <c r="I117" s="82"/>
      <c r="J117" s="82">
        <f t="shared" si="38"/>
        <v>4968956.9538643118</v>
      </c>
      <c r="K117" s="83"/>
      <c r="L117" s="84">
        <f>+'Prime Rate'!I808/12</f>
        <v>2.708333333333333E-3</v>
      </c>
      <c r="M117" s="86"/>
      <c r="N117" s="82">
        <f t="shared" si="33"/>
        <v>13457.591750049176</v>
      </c>
      <c r="O117" s="82"/>
      <c r="P117" s="82">
        <f>SUM($D$25:D117)+SUM($N$25:N117)</f>
        <v>5136527.1512699816</v>
      </c>
      <c r="R117" s="50">
        <v>3</v>
      </c>
    </row>
    <row r="118" spans="2:18" ht="15.75">
      <c r="B118" s="81">
        <f t="shared" si="37"/>
        <v>42461</v>
      </c>
      <c r="C118" s="65">
        <f t="shared" si="19"/>
        <v>2016</v>
      </c>
      <c r="D118" s="82">
        <f t="shared" si="27"/>
        <v>128239.36701249903</v>
      </c>
      <c r="E118" s="83"/>
      <c r="F118" s="82">
        <f t="shared" ref="F118:F126" si="39">D117+F117</f>
        <v>4759103.1385921594</v>
      </c>
      <c r="G118" s="82"/>
      <c r="H118" s="82">
        <f>H117+SUM(N115:N117)</f>
        <v>377424.01267782238</v>
      </c>
      <c r="I118" s="82"/>
      <c r="J118" s="82">
        <f>F118+H118</f>
        <v>5136527.1512699816</v>
      </c>
      <c r="K118" s="83"/>
      <c r="L118" s="84">
        <f>+'Prime Rate'!I809/12</f>
        <v>2.708333333333333E-3</v>
      </c>
      <c r="M118" s="86"/>
      <c r="N118" s="82">
        <f t="shared" ref="N118:N126" si="40">J118*L118</f>
        <v>13911.427701356199</v>
      </c>
      <c r="O118" s="82"/>
      <c r="P118" s="82">
        <f>SUM($D$25:D118)+SUM($N$25:N118)</f>
        <v>5278677.9459838364</v>
      </c>
      <c r="R118" s="50">
        <v>4</v>
      </c>
    </row>
    <row r="119" spans="2:18" ht="15.75">
      <c r="B119" s="81">
        <f t="shared" si="37"/>
        <v>42491</v>
      </c>
      <c r="C119" s="65">
        <f t="shared" si="19"/>
        <v>2016</v>
      </c>
      <c r="D119" s="82">
        <f t="shared" si="27"/>
        <v>128239.36701249903</v>
      </c>
      <c r="E119" s="83"/>
      <c r="F119" s="82">
        <f t="shared" si="39"/>
        <v>4887342.5056046583</v>
      </c>
      <c r="G119" s="82"/>
      <c r="H119" s="82">
        <f>H117+SUM(N115:N117)</f>
        <v>377424.01267782238</v>
      </c>
      <c r="I119" s="82"/>
      <c r="J119" s="82">
        <f t="shared" ref="J119:J120" si="41">F119+H119</f>
        <v>5264766.5182824805</v>
      </c>
      <c r="K119" s="83"/>
      <c r="L119" s="84">
        <f>+'Prime Rate'!I810/12</f>
        <v>2.7229166666666665E-3</v>
      </c>
      <c r="M119" s="86"/>
      <c r="N119" s="82">
        <f t="shared" si="40"/>
        <v>14335.520498740003</v>
      </c>
      <c r="O119" s="82"/>
      <c r="P119" s="82">
        <f>SUM($D$25:D119)+SUM($N$25:N119)</f>
        <v>5421252.8334950758</v>
      </c>
      <c r="R119" s="50">
        <v>5</v>
      </c>
    </row>
    <row r="120" spans="2:18" ht="15.75">
      <c r="B120" s="81">
        <f t="shared" si="37"/>
        <v>42522</v>
      </c>
      <c r="C120" s="65">
        <f t="shared" si="19"/>
        <v>2016</v>
      </c>
      <c r="D120" s="82">
        <f t="shared" si="27"/>
        <v>128239.36701249903</v>
      </c>
      <c r="E120" s="83"/>
      <c r="F120" s="82">
        <f t="shared" si="39"/>
        <v>5015581.8726171572</v>
      </c>
      <c r="G120" s="82"/>
      <c r="H120" s="82">
        <f>H117+SUM(N115:N117)</f>
        <v>377424.01267782238</v>
      </c>
      <c r="I120" s="82"/>
      <c r="J120" s="82">
        <f t="shared" si="41"/>
        <v>5393005.8852949794</v>
      </c>
      <c r="K120" s="83"/>
      <c r="L120" s="84">
        <f>+'Prime Rate'!I811/12</f>
        <v>2.7374999999999999E-3</v>
      </c>
      <c r="M120" s="86"/>
      <c r="N120" s="82">
        <f t="shared" si="40"/>
        <v>14763.353610995006</v>
      </c>
      <c r="O120" s="82"/>
      <c r="P120" s="82">
        <f>SUM($D$25:D120)+SUM($N$25:N120)</f>
        <v>5564255.5541185699</v>
      </c>
      <c r="R120" s="50">
        <v>6</v>
      </c>
    </row>
    <row r="121" spans="2:18" ht="15.75">
      <c r="B121" s="81">
        <f t="shared" si="37"/>
        <v>42552</v>
      </c>
      <c r="C121" s="65">
        <f t="shared" si="19"/>
        <v>2016</v>
      </c>
      <c r="D121" s="82">
        <f t="shared" si="27"/>
        <v>128239.36701249903</v>
      </c>
      <c r="E121" s="83"/>
      <c r="F121" s="82">
        <f t="shared" si="39"/>
        <v>5143821.2396296561</v>
      </c>
      <c r="G121" s="82"/>
      <c r="H121" s="82">
        <f>H120+SUM(N118:N120)</f>
        <v>420434.31448891357</v>
      </c>
      <c r="I121" s="82"/>
      <c r="J121" s="82">
        <f>F121+H121</f>
        <v>5564255.5541185699</v>
      </c>
      <c r="K121" s="83"/>
      <c r="L121" s="84">
        <f>+'Prime Rate'!I812/12</f>
        <v>2.7520833333333338E-3</v>
      </c>
      <c r="M121" s="86"/>
      <c r="N121" s="82">
        <f t="shared" si="40"/>
        <v>15313.294972897151</v>
      </c>
      <c r="O121" s="82"/>
      <c r="P121" s="82">
        <f>SUM($D$25:D121)+SUM($N$25:N121)</f>
        <v>5707808.2161039654</v>
      </c>
      <c r="R121" s="50">
        <v>7</v>
      </c>
    </row>
    <row r="122" spans="2:18" ht="15.75">
      <c r="B122" s="81">
        <f t="shared" si="37"/>
        <v>42583</v>
      </c>
      <c r="C122" s="65">
        <f t="shared" si="19"/>
        <v>2016</v>
      </c>
      <c r="D122" s="82">
        <f t="shared" si="27"/>
        <v>128239.36701249903</v>
      </c>
      <c r="E122" s="83"/>
      <c r="F122" s="82">
        <f t="shared" si="39"/>
        <v>5272060.606642155</v>
      </c>
      <c r="G122" s="82"/>
      <c r="H122" s="82">
        <f>H120+SUM(N118:N120)</f>
        <v>420434.31448891357</v>
      </c>
      <c r="I122" s="82"/>
      <c r="J122" s="82">
        <f t="shared" ref="J122:J123" si="42">F122+H122</f>
        <v>5692494.9211310688</v>
      </c>
      <c r="K122" s="83"/>
      <c r="L122" s="84">
        <f>+'Prime Rate'!I813/12</f>
        <v>2.7694444444444446E-3</v>
      </c>
      <c r="M122" s="86"/>
      <c r="N122" s="82">
        <f t="shared" si="40"/>
        <v>15765.048434354656</v>
      </c>
      <c r="O122" s="82"/>
      <c r="P122" s="82">
        <f>SUM($D$25:D122)+SUM($N$25:N122)</f>
        <v>5851812.6315508187</v>
      </c>
      <c r="R122" s="50">
        <v>8</v>
      </c>
    </row>
    <row r="123" spans="2:18" ht="15.75">
      <c r="B123" s="81">
        <f t="shared" si="37"/>
        <v>42614</v>
      </c>
      <c r="C123" s="65">
        <f t="shared" si="19"/>
        <v>2016</v>
      </c>
      <c r="D123" s="82">
        <f t="shared" si="27"/>
        <v>128239.36701249903</v>
      </c>
      <c r="E123" s="83"/>
      <c r="F123" s="82">
        <f t="shared" si="39"/>
        <v>5400299.9736546539</v>
      </c>
      <c r="G123" s="82"/>
      <c r="H123" s="82">
        <f>H120+SUM(N118:N120)</f>
        <v>420434.31448891357</v>
      </c>
      <c r="I123" s="82"/>
      <c r="J123" s="82">
        <f t="shared" si="42"/>
        <v>5820734.2881435677</v>
      </c>
      <c r="K123" s="83"/>
      <c r="L123" s="84">
        <f>+'Prime Rate'!I814/12</f>
        <v>2.7868055555555563E-3</v>
      </c>
      <c r="M123" s="86"/>
      <c r="N123" s="82">
        <f t="shared" si="40"/>
        <v>16221.254651611211</v>
      </c>
      <c r="O123" s="82"/>
      <c r="P123" s="82">
        <f>SUM($D$25:D123)+SUM($N$25:N123)</f>
        <v>5996273.2532149293</v>
      </c>
      <c r="R123" s="50">
        <v>9</v>
      </c>
    </row>
    <row r="124" spans="2:18" ht="15.75">
      <c r="B124" s="81">
        <f t="shared" si="37"/>
        <v>42644</v>
      </c>
      <c r="C124" s="65">
        <f t="shared" si="19"/>
        <v>2016</v>
      </c>
      <c r="D124" s="82">
        <f t="shared" si="27"/>
        <v>128239.36701249903</v>
      </c>
      <c r="E124" s="83"/>
      <c r="F124" s="82">
        <f t="shared" si="39"/>
        <v>5528539.3406671528</v>
      </c>
      <c r="G124" s="82"/>
      <c r="H124" s="82">
        <f>H123+SUM(N121:N123)</f>
        <v>467733.91254777659</v>
      </c>
      <c r="I124" s="82"/>
      <c r="J124" s="82">
        <f>F124+H124</f>
        <v>5996273.2532149293</v>
      </c>
      <c r="K124" s="83"/>
      <c r="L124" s="84">
        <f>+'Prime Rate'!I815/12</f>
        <v>2.804166666666667E-3</v>
      </c>
      <c r="M124" s="86"/>
      <c r="N124" s="82">
        <f t="shared" si="40"/>
        <v>16814.549580890201</v>
      </c>
      <c r="O124" s="82"/>
      <c r="P124" s="82">
        <f>SUM($D$25:D124)+SUM($N$25:N124)</f>
        <v>6141327.1698083188</v>
      </c>
      <c r="R124" s="50">
        <v>10</v>
      </c>
    </row>
    <row r="125" spans="2:18" ht="15.75">
      <c r="B125" s="81">
        <f t="shared" si="37"/>
        <v>42675</v>
      </c>
      <c r="C125" s="65">
        <f t="shared" si="19"/>
        <v>2016</v>
      </c>
      <c r="D125" s="82">
        <f t="shared" si="27"/>
        <v>128239.36701249903</v>
      </c>
      <c r="E125" s="83"/>
      <c r="F125" s="82">
        <f t="shared" si="39"/>
        <v>5656778.7076796517</v>
      </c>
      <c r="G125" s="82"/>
      <c r="H125" s="82">
        <f>H123+SUM(N121:N123)</f>
        <v>467733.91254777659</v>
      </c>
      <c r="I125" s="82"/>
      <c r="J125" s="82">
        <f t="shared" ref="J125:J126" si="43">F125+H125</f>
        <v>6124512.6202274282</v>
      </c>
      <c r="K125" s="83"/>
      <c r="L125" s="84">
        <f>+'Prime Rate'!I816/12</f>
        <v>2.8215277777777787E-3</v>
      </c>
      <c r="M125" s="86"/>
      <c r="N125" s="82">
        <f t="shared" si="40"/>
        <v>17280.482483322256</v>
      </c>
      <c r="O125" s="82"/>
      <c r="P125" s="82">
        <f>SUM($D$25:D125)+SUM($N$25:N125)</f>
        <v>6286847.0193041395</v>
      </c>
      <c r="R125" s="50">
        <v>11</v>
      </c>
    </row>
    <row r="126" spans="2:18" ht="15.75">
      <c r="B126" s="81">
        <f t="shared" si="37"/>
        <v>42705</v>
      </c>
      <c r="C126" s="65">
        <f t="shared" si="19"/>
        <v>2016</v>
      </c>
      <c r="D126" s="82">
        <f t="shared" si="27"/>
        <v>128239.36701249903</v>
      </c>
      <c r="E126" s="83"/>
      <c r="F126" s="82">
        <f t="shared" si="39"/>
        <v>5785018.0746921506</v>
      </c>
      <c r="G126" s="82"/>
      <c r="H126" s="82">
        <f>H123+SUM(N121:N123)</f>
        <v>467733.91254777659</v>
      </c>
      <c r="I126" s="82"/>
      <c r="J126" s="82">
        <f t="shared" si="43"/>
        <v>6252751.9872399271</v>
      </c>
      <c r="K126" s="83"/>
      <c r="L126" s="84">
        <f>+'Prime Rate'!I817/12</f>
        <v>2.8388888888888891E-3</v>
      </c>
      <c r="M126" s="86"/>
      <c r="N126" s="82">
        <f t="shared" si="40"/>
        <v>17750.86814155335</v>
      </c>
      <c r="O126" s="82"/>
      <c r="P126" s="82">
        <f>SUM($D$25:D126)+SUM($N$25:N126)</f>
        <v>6432837.2544581918</v>
      </c>
      <c r="R126" s="50">
        <v>12</v>
      </c>
    </row>
    <row r="127" spans="2:18" ht="15.75">
      <c r="B127" s="81">
        <f t="shared" ref="B127:B138" si="44">DATE($B$15,R127,1)</f>
        <v>42736</v>
      </c>
      <c r="C127" s="65">
        <f t="shared" si="19"/>
        <v>2017</v>
      </c>
      <c r="D127" s="82">
        <f t="shared" ref="D127:D144" si="45">SUMIF($B$6:$B$16,C127,$D$6:$D$16)/12</f>
        <v>144192.49060324891</v>
      </c>
      <c r="E127" s="83"/>
      <c r="F127" s="82">
        <f t="shared" ref="F127:F129" si="46">D126+F126</f>
        <v>5913257.4417046495</v>
      </c>
      <c r="G127" s="82"/>
      <c r="H127" s="82">
        <f>H126+SUM(N124:N126)</f>
        <v>519579.81275354238</v>
      </c>
      <c r="I127" s="82"/>
      <c r="J127" s="82">
        <f>F127+H127</f>
        <v>6432837.2544581918</v>
      </c>
      <c r="K127" s="83"/>
      <c r="L127" s="84">
        <f>+'Prime Rate'!I818/12</f>
        <v>2.8562500000000007E-3</v>
      </c>
      <c r="M127" s="86"/>
      <c r="N127" s="82">
        <f t="shared" ref="N127:N129" si="47">J127*L127</f>
        <v>18373.791408046214</v>
      </c>
      <c r="O127" s="82"/>
      <c r="P127" s="82">
        <f>SUM($D$25:D127)+SUM($N$25:N127)</f>
        <v>6595403.5364694865</v>
      </c>
      <c r="R127" s="50">
        <v>1</v>
      </c>
    </row>
    <row r="128" spans="2:18" ht="15.75">
      <c r="B128" s="81">
        <f t="shared" si="44"/>
        <v>42767</v>
      </c>
      <c r="C128" s="65">
        <f t="shared" si="19"/>
        <v>2017</v>
      </c>
      <c r="D128" s="82">
        <f t="shared" si="45"/>
        <v>144192.49060324891</v>
      </c>
      <c r="E128" s="83"/>
      <c r="F128" s="82">
        <f t="shared" si="46"/>
        <v>6057449.9323078981</v>
      </c>
      <c r="G128" s="82"/>
      <c r="H128" s="82">
        <f>H126+SUM(N124:N126)</f>
        <v>519579.81275354238</v>
      </c>
      <c r="I128" s="82"/>
      <c r="J128" s="82">
        <f t="shared" ref="J128:J129" si="48">F128+H128</f>
        <v>6577029.7450614404</v>
      </c>
      <c r="K128" s="83"/>
      <c r="L128" s="84">
        <f>+'Prime Rate'!I819/12</f>
        <v>2.8736111111111115E-3</v>
      </c>
      <c r="M128" s="86"/>
      <c r="N128" s="82">
        <f t="shared" si="47"/>
        <v>18899.825753516838</v>
      </c>
      <c r="O128" s="82"/>
      <c r="P128" s="82">
        <f>SUM($D$25:D128)+SUM($N$25:N128)</f>
        <v>6758495.8528262526</v>
      </c>
      <c r="R128" s="50">
        <v>2</v>
      </c>
    </row>
    <row r="129" spans="2:18" ht="15.75" customHeight="1">
      <c r="B129" s="81">
        <f t="shared" si="44"/>
        <v>42795</v>
      </c>
      <c r="C129" s="65">
        <f t="shared" si="19"/>
        <v>2017</v>
      </c>
      <c r="D129" s="82">
        <f t="shared" si="45"/>
        <v>144192.49060324891</v>
      </c>
      <c r="E129" s="83"/>
      <c r="F129" s="82">
        <f t="shared" si="46"/>
        <v>6201642.4229111467</v>
      </c>
      <c r="G129" s="82"/>
      <c r="H129" s="82">
        <f>H126+SUM(N124:N126)</f>
        <v>519579.81275354238</v>
      </c>
      <c r="I129" s="82"/>
      <c r="J129" s="82">
        <f t="shared" si="48"/>
        <v>6721222.235664689</v>
      </c>
      <c r="K129" s="83"/>
      <c r="L129" s="84">
        <f>+'Prime Rate'!I820/12</f>
        <v>2.8909722222222232E-3</v>
      </c>
      <c r="M129" s="86"/>
      <c r="N129" s="82">
        <f t="shared" si="47"/>
        <v>19430.866782688965</v>
      </c>
      <c r="O129" s="82"/>
      <c r="P129" s="82">
        <f>SUM($D$25:D129)+SUM($N$25:N129)</f>
        <v>6922119.2102121897</v>
      </c>
      <c r="R129" s="50">
        <v>3</v>
      </c>
    </row>
    <row r="130" spans="2:18" ht="12.75" customHeight="1">
      <c r="B130" s="81">
        <f t="shared" si="44"/>
        <v>42826</v>
      </c>
      <c r="C130" s="65">
        <f t="shared" si="19"/>
        <v>2017</v>
      </c>
      <c r="D130" s="82">
        <f t="shared" si="45"/>
        <v>144192.49060324891</v>
      </c>
      <c r="E130" s="83"/>
      <c r="F130" s="82">
        <f t="shared" ref="F130:F138" si="49">D129+F129</f>
        <v>6345834.9135143952</v>
      </c>
      <c r="G130" s="82"/>
      <c r="H130" s="82">
        <f>H129+SUM(N127:N129)</f>
        <v>576284.29669779446</v>
      </c>
      <c r="I130" s="82"/>
      <c r="J130" s="82">
        <f>F130+H130</f>
        <v>6922119.2102121897</v>
      </c>
      <c r="K130" s="83"/>
      <c r="L130" s="84">
        <f>+'Prime Rate'!I821/12</f>
        <v>2.9083333333333344E-3</v>
      </c>
      <c r="M130" s="86"/>
      <c r="N130" s="82">
        <f t="shared" ref="N130:N138" si="50">J130*L130</f>
        <v>20131.830036367126</v>
      </c>
      <c r="O130" s="82"/>
      <c r="P130" s="82">
        <f>SUM($D$25:D130)+SUM($N$25:N130)</f>
        <v>7086443.5308518056</v>
      </c>
      <c r="R130" s="50">
        <v>4</v>
      </c>
    </row>
    <row r="131" spans="2:18" ht="15" customHeight="1">
      <c r="B131" s="81">
        <f t="shared" si="44"/>
        <v>42856</v>
      </c>
      <c r="C131" s="65">
        <f t="shared" si="19"/>
        <v>2017</v>
      </c>
      <c r="D131" s="82">
        <f t="shared" si="45"/>
        <v>144192.49060324891</v>
      </c>
      <c r="E131" s="83"/>
      <c r="F131" s="82">
        <f t="shared" si="49"/>
        <v>6490027.4041176438</v>
      </c>
      <c r="G131" s="82"/>
      <c r="H131" s="82">
        <f>H129+SUM(N127:N129)</f>
        <v>576284.29669779446</v>
      </c>
      <c r="I131" s="82"/>
      <c r="J131" s="82">
        <f t="shared" ref="J131:J132" si="51">F131+H131</f>
        <v>7066311.7008154383</v>
      </c>
      <c r="K131" s="83"/>
      <c r="L131" s="84">
        <f>+'Prime Rate'!I822/12</f>
        <v>2.9256944444444456E-3</v>
      </c>
      <c r="M131" s="86"/>
      <c r="N131" s="82">
        <f t="shared" si="50"/>
        <v>20673.86888578851</v>
      </c>
      <c r="O131" s="82"/>
      <c r="P131" s="82">
        <f>SUM($D$25:D131)+SUM($N$25:N131)</f>
        <v>7251309.8903408423</v>
      </c>
      <c r="R131" s="50">
        <v>5</v>
      </c>
    </row>
    <row r="132" spans="2:18" ht="15.75">
      <c r="B132" s="81">
        <f t="shared" si="44"/>
        <v>42887</v>
      </c>
      <c r="C132" s="65">
        <f t="shared" si="19"/>
        <v>2017</v>
      </c>
      <c r="D132" s="82">
        <f t="shared" si="45"/>
        <v>144192.49060324891</v>
      </c>
      <c r="E132" s="83"/>
      <c r="F132" s="82">
        <f t="shared" si="49"/>
        <v>6634219.8947208924</v>
      </c>
      <c r="G132" s="82"/>
      <c r="H132" s="82">
        <f>H129+SUM(N127:N129)</f>
        <v>576284.29669779446</v>
      </c>
      <c r="I132" s="82"/>
      <c r="J132" s="82">
        <f t="shared" si="51"/>
        <v>7210504.1914186869</v>
      </c>
      <c r="K132" s="83"/>
      <c r="L132" s="84">
        <f>+'Prime Rate'!I823/12</f>
        <v>2.943055555555556E-3</v>
      </c>
      <c r="M132" s="86"/>
      <c r="N132" s="82">
        <f t="shared" si="50"/>
        <v>21220.914418911387</v>
      </c>
      <c r="O132" s="82"/>
      <c r="P132" s="82">
        <f>SUM($D$25:D132)+SUM($N$25:N132)</f>
        <v>7416723.2953630025</v>
      </c>
      <c r="R132" s="50">
        <v>6</v>
      </c>
    </row>
    <row r="133" spans="2:18" ht="15.75">
      <c r="B133" s="81">
        <f t="shared" si="44"/>
        <v>42917</v>
      </c>
      <c r="C133" s="65">
        <f t="shared" si="19"/>
        <v>2017</v>
      </c>
      <c r="D133" s="82">
        <f t="shared" si="45"/>
        <v>144192.49060324891</v>
      </c>
      <c r="E133" s="83"/>
      <c r="F133" s="82">
        <f t="shared" si="49"/>
        <v>6778412.385324141</v>
      </c>
      <c r="G133" s="82"/>
      <c r="H133" s="82">
        <f>H132+SUM(N130:N132)</f>
        <v>638310.91003886145</v>
      </c>
      <c r="I133" s="82"/>
      <c r="J133" s="82">
        <f>F133+H133</f>
        <v>7416723.2953630025</v>
      </c>
      <c r="K133" s="83"/>
      <c r="L133" s="84">
        <f>+'Prime Rate'!I824/12</f>
        <v>2.9604166666666672E-3</v>
      </c>
      <c r="M133" s="86"/>
      <c r="N133" s="82">
        <f t="shared" si="50"/>
        <v>21956.59125564756</v>
      </c>
      <c r="O133" s="82"/>
      <c r="P133" s="82">
        <f>SUM($D$25:D133)+SUM($N$25:N133)</f>
        <v>7582872.3772218991</v>
      </c>
      <c r="R133" s="50">
        <v>7</v>
      </c>
    </row>
    <row r="134" spans="2:18" ht="15.75">
      <c r="B134" s="81">
        <f t="shared" si="44"/>
        <v>42948</v>
      </c>
      <c r="C134" s="65">
        <f t="shared" si="19"/>
        <v>2017</v>
      </c>
      <c r="D134" s="82">
        <f t="shared" si="45"/>
        <v>144192.49060324891</v>
      </c>
      <c r="E134" s="83"/>
      <c r="F134" s="82">
        <f t="shared" si="49"/>
        <v>6922604.8759273896</v>
      </c>
      <c r="G134" s="82"/>
      <c r="H134" s="82">
        <f>H132+SUM(N130:N132)</f>
        <v>638310.91003886145</v>
      </c>
      <c r="I134" s="82"/>
      <c r="J134" s="82">
        <f t="shared" ref="J134:J135" si="52">F134+H134</f>
        <v>7560915.785966251</v>
      </c>
      <c r="K134" s="83"/>
      <c r="L134" s="84">
        <f>+'Prime Rate'!I825/12</f>
        <v>2.9923611111111119E-3</v>
      </c>
      <c r="M134" s="86"/>
      <c r="N134" s="82">
        <f t="shared" si="50"/>
        <v>22624.990362311517</v>
      </c>
      <c r="O134" s="82"/>
      <c r="P134" s="82">
        <f>SUM($D$25:D134)+SUM($N$25:N134)</f>
        <v>7749689.8581874585</v>
      </c>
      <c r="R134" s="50">
        <v>8</v>
      </c>
    </row>
    <row r="135" spans="2:18" ht="15.75">
      <c r="B135" s="81">
        <f t="shared" si="44"/>
        <v>42979</v>
      </c>
      <c r="C135" s="65">
        <f t="shared" si="19"/>
        <v>2017</v>
      </c>
      <c r="D135" s="82">
        <f t="shared" si="45"/>
        <v>144192.49060324891</v>
      </c>
      <c r="E135" s="83"/>
      <c r="F135" s="82">
        <f t="shared" si="49"/>
        <v>7066797.3665306382</v>
      </c>
      <c r="G135" s="82"/>
      <c r="H135" s="82">
        <f>H132+SUM(N130:N132)</f>
        <v>638310.91003886145</v>
      </c>
      <c r="I135" s="82"/>
      <c r="J135" s="82">
        <f t="shared" si="52"/>
        <v>7705108.2765694996</v>
      </c>
      <c r="K135" s="83"/>
      <c r="L135" s="84">
        <f>+'Prime Rate'!I826/12</f>
        <v>3.0243055555555557E-3</v>
      </c>
      <c r="M135" s="86"/>
      <c r="N135" s="82">
        <f t="shared" si="50"/>
        <v>23302.60176698623</v>
      </c>
      <c r="O135" s="82"/>
      <c r="P135" s="82">
        <f>SUM($D$25:D135)+SUM($N$25:N135)</f>
        <v>7917184.9505576938</v>
      </c>
      <c r="R135" s="50">
        <v>9</v>
      </c>
    </row>
    <row r="136" spans="2:18" ht="15.75">
      <c r="B136" s="81">
        <f t="shared" si="44"/>
        <v>43009</v>
      </c>
      <c r="C136" s="65">
        <f t="shared" si="19"/>
        <v>2017</v>
      </c>
      <c r="D136" s="82">
        <f t="shared" si="45"/>
        <v>144192.49060324891</v>
      </c>
      <c r="E136" s="83"/>
      <c r="F136" s="82">
        <f t="shared" si="49"/>
        <v>7210989.8571338868</v>
      </c>
      <c r="G136" s="82"/>
      <c r="H136" s="82">
        <f>H135+SUM(N133:N135)</f>
        <v>706195.09342380671</v>
      </c>
      <c r="I136" s="82"/>
      <c r="J136" s="82">
        <f>F136+H136</f>
        <v>7917184.9505576938</v>
      </c>
      <c r="K136" s="83"/>
      <c r="L136" s="84">
        <f>+'Prime Rate'!I827/12</f>
        <v>3.0562499999999995E-3</v>
      </c>
      <c r="M136" s="86"/>
      <c r="N136" s="82">
        <f t="shared" si="50"/>
        <v>24196.896505141947</v>
      </c>
      <c r="O136" s="82"/>
      <c r="P136" s="82">
        <f>SUM($D$25:D136)+SUM($N$25:N136)</f>
        <v>8085574.3376660841</v>
      </c>
      <c r="R136" s="50">
        <v>10</v>
      </c>
    </row>
    <row r="137" spans="2:18" ht="15.75">
      <c r="B137" s="81">
        <f t="shared" si="44"/>
        <v>43040</v>
      </c>
      <c r="C137" s="65">
        <f t="shared" si="19"/>
        <v>2017</v>
      </c>
      <c r="D137" s="82">
        <f t="shared" si="45"/>
        <v>144192.49060324891</v>
      </c>
      <c r="E137" s="83"/>
      <c r="F137" s="82">
        <f t="shared" si="49"/>
        <v>7355182.3477371354</v>
      </c>
      <c r="G137" s="82"/>
      <c r="H137" s="82">
        <f>H135+SUM(N133:N135)</f>
        <v>706195.09342380671</v>
      </c>
      <c r="I137" s="82"/>
      <c r="J137" s="82">
        <f t="shared" ref="J137:J138" si="53">F137+H137</f>
        <v>8061377.4411609424</v>
      </c>
      <c r="K137" s="83"/>
      <c r="L137" s="84">
        <f>+'Prime Rate'!I828/12</f>
        <v>3.1055555555555554E-3</v>
      </c>
      <c r="M137" s="86"/>
      <c r="N137" s="82">
        <f t="shared" si="50"/>
        <v>25035.055497827594</v>
      </c>
      <c r="O137" s="82"/>
      <c r="P137" s="82">
        <f>SUM($D$25:D137)+SUM($N$25:N137)</f>
        <v>8254801.8837671606</v>
      </c>
      <c r="R137" s="50">
        <v>11</v>
      </c>
    </row>
    <row r="138" spans="2:18" ht="15.75">
      <c r="B138" s="81">
        <f t="shared" si="44"/>
        <v>43070</v>
      </c>
      <c r="C138" s="65">
        <f t="shared" si="19"/>
        <v>2017</v>
      </c>
      <c r="D138" s="82">
        <f t="shared" si="45"/>
        <v>144192.49060324891</v>
      </c>
      <c r="E138" s="83"/>
      <c r="F138" s="82">
        <f t="shared" si="49"/>
        <v>7499374.838340384</v>
      </c>
      <c r="G138" s="82"/>
      <c r="H138" s="82">
        <f>H135+SUM(N133:N135)</f>
        <v>706195.09342380671</v>
      </c>
      <c r="I138" s="82"/>
      <c r="J138" s="82">
        <f t="shared" si="53"/>
        <v>8205569.931764191</v>
      </c>
      <c r="K138" s="83"/>
      <c r="L138" s="84">
        <f>+'Prime Rate'!I829/12</f>
        <v>3.1548611111111113E-3</v>
      </c>
      <c r="M138" s="86"/>
      <c r="N138" s="82">
        <f t="shared" si="50"/>
        <v>25887.433472225501</v>
      </c>
      <c r="O138" s="82"/>
      <c r="P138" s="82">
        <f>SUM($D$25:D138)+SUM($N$25:N138)</f>
        <v>8424881.8078426346</v>
      </c>
      <c r="R138" s="50">
        <v>12</v>
      </c>
    </row>
    <row r="139" spans="2:18" ht="15.75">
      <c r="B139" s="81">
        <f t="shared" ref="B139:B144" si="54">DATE($B$16,R139,1)</f>
        <v>43101</v>
      </c>
      <c r="C139" s="65">
        <f t="shared" si="19"/>
        <v>2018</v>
      </c>
      <c r="D139" s="82">
        <f t="shared" si="45"/>
        <v>0</v>
      </c>
      <c r="E139" s="83"/>
      <c r="F139" s="82">
        <f t="shared" ref="F139:F141" si="55">D138+F138</f>
        <v>7643567.3289436325</v>
      </c>
      <c r="G139" s="82"/>
      <c r="H139" s="82">
        <f>H138+SUM(N136:N138)</f>
        <v>781314.47889900173</v>
      </c>
      <c r="I139" s="82"/>
      <c r="J139" s="82">
        <f>F139+H139</f>
        <v>8424881.8078426346</v>
      </c>
      <c r="K139" s="83"/>
      <c r="L139" s="84">
        <f>+'Prime Rate'!I830/12</f>
        <v>3.2041666666666672E-3</v>
      </c>
      <c r="M139" s="86"/>
      <c r="N139" s="82">
        <f t="shared" ref="N139:N141" si="56">J139*L139</f>
        <v>26994.72545929578</v>
      </c>
      <c r="O139" s="82"/>
      <c r="P139" s="82">
        <f>SUM($D$25:D139)+SUM($N$25:N139)</f>
        <v>8451876.5333019309</v>
      </c>
      <c r="R139" s="50">
        <v>1</v>
      </c>
    </row>
    <row r="140" spans="2:18" ht="15.75">
      <c r="B140" s="81">
        <f t="shared" si="54"/>
        <v>43132</v>
      </c>
      <c r="C140" s="65">
        <f t="shared" si="19"/>
        <v>2018</v>
      </c>
      <c r="D140" s="82">
        <f t="shared" si="45"/>
        <v>0</v>
      </c>
      <c r="E140" s="83"/>
      <c r="F140" s="82">
        <f t="shared" si="55"/>
        <v>7643567.3289436325</v>
      </c>
      <c r="G140" s="82"/>
      <c r="H140" s="82">
        <f>H138+SUM(N136:N138)</f>
        <v>781314.47889900173</v>
      </c>
      <c r="I140" s="82"/>
      <c r="J140" s="82">
        <f t="shared" ref="J140:J141" si="57">F140+H140</f>
        <v>8424881.8078426346</v>
      </c>
      <c r="K140" s="83"/>
      <c r="L140" s="84">
        <f>+'Prime Rate'!I831/12</f>
        <v>3.25625E-3</v>
      </c>
      <c r="M140" s="86"/>
      <c r="N140" s="82">
        <f t="shared" si="56"/>
        <v>27433.521386787579</v>
      </c>
      <c r="O140" s="82"/>
      <c r="P140" s="82">
        <f>SUM($D$25:D140)+SUM($N$25:N140)</f>
        <v>8479310.0546887182</v>
      </c>
      <c r="R140" s="50">
        <v>2</v>
      </c>
    </row>
    <row r="141" spans="2:18" ht="15.75">
      <c r="B141" s="81">
        <f t="shared" si="54"/>
        <v>43160</v>
      </c>
      <c r="C141" s="65">
        <f t="shared" si="19"/>
        <v>2018</v>
      </c>
      <c r="D141" s="82">
        <f t="shared" si="45"/>
        <v>0</v>
      </c>
      <c r="E141" s="83"/>
      <c r="F141" s="82">
        <f t="shared" si="55"/>
        <v>7643567.3289436325</v>
      </c>
      <c r="G141" s="82"/>
      <c r="H141" s="82">
        <f>H138+SUM(N136:N138)</f>
        <v>781314.47889900173</v>
      </c>
      <c r="I141" s="82"/>
      <c r="J141" s="82">
        <f t="shared" si="57"/>
        <v>8424881.8078426346</v>
      </c>
      <c r="K141" s="83"/>
      <c r="L141" s="84">
        <f>+'Prime Rate'!I832/12</f>
        <v>3.3083333333333337E-3</v>
      </c>
      <c r="M141" s="86"/>
      <c r="N141" s="82">
        <f t="shared" si="56"/>
        <v>27872.317314279386</v>
      </c>
      <c r="O141" s="82"/>
      <c r="P141" s="82">
        <f>SUM($D$25:D141)+SUM($N$25:N141)</f>
        <v>8507182.3720029965</v>
      </c>
      <c r="R141" s="50">
        <v>3</v>
      </c>
    </row>
    <row r="142" spans="2:18" ht="15.75">
      <c r="B142" s="81">
        <f t="shared" si="54"/>
        <v>43191</v>
      </c>
      <c r="C142" s="65">
        <f t="shared" si="19"/>
        <v>2018</v>
      </c>
      <c r="D142" s="82">
        <f t="shared" si="45"/>
        <v>0</v>
      </c>
      <c r="E142" s="83"/>
      <c r="F142" s="82">
        <f t="shared" ref="F142:F144" si="58">D141+F141</f>
        <v>7643567.3289436325</v>
      </c>
      <c r="G142" s="82"/>
      <c r="H142" s="82">
        <f>H141+SUM(N139:N141)</f>
        <v>863615.04305936443</v>
      </c>
      <c r="I142" s="82"/>
      <c r="J142" s="82">
        <f>F142+H142</f>
        <v>8507182.3720029965</v>
      </c>
      <c r="K142" s="83"/>
      <c r="L142" s="84">
        <f>+'Prime Rate'!I833/12</f>
        <v>3.3604166666666665E-3</v>
      </c>
      <c r="M142" s="86"/>
      <c r="N142" s="82">
        <f t="shared" ref="N142:N144" si="59">J142*L142</f>
        <v>28587.677429251733</v>
      </c>
      <c r="O142" s="82"/>
      <c r="P142" s="82">
        <f>SUM($D$25:D142)+SUM($N$25:N142)</f>
        <v>8535770.0494322479</v>
      </c>
      <c r="R142" s="50">
        <v>4</v>
      </c>
    </row>
    <row r="143" spans="2:18" ht="15.75">
      <c r="B143" s="81">
        <f t="shared" si="54"/>
        <v>43221</v>
      </c>
      <c r="C143" s="65">
        <f t="shared" si="19"/>
        <v>2018</v>
      </c>
      <c r="D143" s="82">
        <f t="shared" si="45"/>
        <v>0</v>
      </c>
      <c r="E143" s="83"/>
      <c r="F143" s="82">
        <f t="shared" si="58"/>
        <v>7643567.3289436325</v>
      </c>
      <c r="G143" s="82"/>
      <c r="H143" s="82">
        <f>H141+SUM(N139:N141)</f>
        <v>863615.04305936443</v>
      </c>
      <c r="I143" s="82"/>
      <c r="J143" s="82">
        <f t="shared" ref="J143:J144" si="60">F143+H143</f>
        <v>8507182.3720029965</v>
      </c>
      <c r="K143" s="83"/>
      <c r="L143" s="84">
        <f>+'Prime Rate'!I834/12</f>
        <v>3.4131944444444444E-3</v>
      </c>
      <c r="M143" s="86"/>
      <c r="N143" s="82">
        <f t="shared" si="59"/>
        <v>29036.667609996337</v>
      </c>
      <c r="O143" s="82"/>
      <c r="P143" s="82">
        <f>SUM($D$25:D143)+SUM($N$25:N143)</f>
        <v>8564806.717042245</v>
      </c>
      <c r="R143" s="50">
        <v>5</v>
      </c>
    </row>
    <row r="144" spans="2:18" ht="15.75">
      <c r="B144" s="81">
        <f t="shared" si="54"/>
        <v>43252</v>
      </c>
      <c r="C144" s="65">
        <f t="shared" ref="C144" si="61">+YEAR(B144)</f>
        <v>2018</v>
      </c>
      <c r="D144" s="82">
        <f t="shared" si="45"/>
        <v>0</v>
      </c>
      <c r="E144" s="83"/>
      <c r="F144" s="82">
        <f t="shared" si="58"/>
        <v>7643567.3289436325</v>
      </c>
      <c r="G144" s="82"/>
      <c r="H144" s="82">
        <f>H141+SUM(N139:N141)</f>
        <v>863615.04305936443</v>
      </c>
      <c r="I144" s="82"/>
      <c r="J144" s="82">
        <f t="shared" si="60"/>
        <v>8507182.3720029965</v>
      </c>
      <c r="K144" s="83"/>
      <c r="L144" s="84">
        <f>+'Prime Rate'!I835/12</f>
        <v>3.4659722222222223E-3</v>
      </c>
      <c r="M144" s="86"/>
      <c r="N144" s="82">
        <f t="shared" si="59"/>
        <v>29485.657790740941</v>
      </c>
      <c r="O144" s="82"/>
      <c r="P144" s="82">
        <f>SUM($D$25:D144)+SUM($N$25:N144)</f>
        <v>8594292.3748329859</v>
      </c>
      <c r="R144" s="50">
        <v>6</v>
      </c>
    </row>
    <row r="145" spans="2:18" ht="15.75">
      <c r="B145" s="81">
        <f t="shared" ref="B145:B150" si="62">DATE($B$16,R145,1)</f>
        <v>43282</v>
      </c>
      <c r="C145" s="65">
        <f t="shared" ref="C145:C156" si="63">+YEAR(B145)</f>
        <v>2018</v>
      </c>
      <c r="D145" s="82">
        <f t="shared" ref="D145:D156" si="64">SUMIF($B$6:$B$16,C145,$D$6:$D$16)/12</f>
        <v>0</v>
      </c>
      <c r="E145" s="83"/>
      <c r="F145" s="82">
        <f t="shared" ref="F145:F156" si="65">D144+F144</f>
        <v>7643567.3289436325</v>
      </c>
      <c r="G145" s="82"/>
      <c r="H145" s="82">
        <f t="shared" ref="H145:H156" si="66">H142+SUM(N140:N142)</f>
        <v>947508.55918968318</v>
      </c>
      <c r="I145" s="82"/>
      <c r="J145" s="82">
        <f t="shared" ref="J145:J156" si="67">F145+H145</f>
        <v>8591075.8881333154</v>
      </c>
      <c r="K145" s="83"/>
      <c r="L145" s="84">
        <f>+'Prime Rate'!I836/12</f>
        <v>3.5187499999999993E-3</v>
      </c>
      <c r="M145" s="86"/>
      <c r="N145" s="82">
        <f t="shared" ref="N145:N156" si="68">J145*L145</f>
        <v>30229.848281369097</v>
      </c>
      <c r="O145" s="82"/>
      <c r="P145" s="82">
        <f>SUM($D$25:D145)+SUM($N$25:N145)</f>
        <v>8624522.2231143545</v>
      </c>
      <c r="R145" s="50">
        <v>7</v>
      </c>
    </row>
    <row r="146" spans="2:18" ht="15.75">
      <c r="B146" s="81">
        <f t="shared" si="62"/>
        <v>43313</v>
      </c>
      <c r="C146" s="65">
        <f t="shared" si="63"/>
        <v>2018</v>
      </c>
      <c r="D146" s="82">
        <f t="shared" si="64"/>
        <v>0</v>
      </c>
      <c r="E146" s="83"/>
      <c r="F146" s="82">
        <f t="shared" si="65"/>
        <v>7643567.3289436325</v>
      </c>
      <c r="G146" s="82"/>
      <c r="H146" s="82">
        <f t="shared" si="66"/>
        <v>949111.70541289193</v>
      </c>
      <c r="I146" s="82"/>
      <c r="J146" s="82">
        <f t="shared" si="67"/>
        <v>8592679.0343565252</v>
      </c>
      <c r="K146" s="83"/>
      <c r="L146" s="84">
        <f>+'Prime Rate'!I837/12</f>
        <v>3.5694444444444445E-3</v>
      </c>
      <c r="M146" s="86"/>
      <c r="N146" s="82">
        <f t="shared" si="68"/>
        <v>30671.090442078152</v>
      </c>
      <c r="O146" s="82"/>
      <c r="P146" s="82">
        <f>SUM($D$25:D146)+SUM($N$25:N146)</f>
        <v>8655193.3135564327</v>
      </c>
      <c r="R146" s="50">
        <v>8</v>
      </c>
    </row>
    <row r="147" spans="2:18" ht="15.75">
      <c r="B147" s="81">
        <f t="shared" si="62"/>
        <v>43344</v>
      </c>
      <c r="C147" s="65">
        <f t="shared" si="63"/>
        <v>2018</v>
      </c>
      <c r="D147" s="82">
        <f t="shared" si="64"/>
        <v>0</v>
      </c>
      <c r="E147" s="83"/>
      <c r="F147" s="82">
        <f t="shared" si="65"/>
        <v>7643567.3289436325</v>
      </c>
      <c r="G147" s="82"/>
      <c r="H147" s="82">
        <f t="shared" si="66"/>
        <v>950725.04588935338</v>
      </c>
      <c r="I147" s="82"/>
      <c r="J147" s="82">
        <f t="shared" si="67"/>
        <v>8594292.3748329859</v>
      </c>
      <c r="K147" s="83"/>
      <c r="L147" s="84">
        <f>+'Prime Rate'!I838/12</f>
        <v>3.6201388888888898E-3</v>
      </c>
      <c r="M147" s="86"/>
      <c r="N147" s="82">
        <f t="shared" si="68"/>
        <v>31112.532048614143</v>
      </c>
      <c r="O147" s="82"/>
      <c r="P147" s="82">
        <f>SUM($D$25:D147)+SUM($N$25:N147)</f>
        <v>8686305.8456050474</v>
      </c>
      <c r="R147" s="50">
        <v>9</v>
      </c>
    </row>
    <row r="148" spans="2:18" ht="15.75">
      <c r="B148" s="81">
        <f t="shared" si="62"/>
        <v>43374</v>
      </c>
      <c r="C148" s="65">
        <f t="shared" si="63"/>
        <v>2018</v>
      </c>
      <c r="D148" s="82">
        <f t="shared" si="64"/>
        <v>0</v>
      </c>
      <c r="E148" s="83"/>
      <c r="F148" s="82">
        <f t="shared" si="65"/>
        <v>7643567.3289436325</v>
      </c>
      <c r="G148" s="82"/>
      <c r="H148" s="82">
        <f t="shared" si="66"/>
        <v>1036260.7328717895</v>
      </c>
      <c r="I148" s="82"/>
      <c r="J148" s="82">
        <f t="shared" si="67"/>
        <v>8679828.061815422</v>
      </c>
      <c r="K148" s="83"/>
      <c r="L148" s="84">
        <f>+'Prime Rate'!I839/12</f>
        <v>3.6708333333333337E-3</v>
      </c>
      <c r="M148" s="86"/>
      <c r="N148" s="82">
        <f t="shared" si="68"/>
        <v>31862.202176914114</v>
      </c>
      <c r="O148" s="82"/>
      <c r="P148" s="82">
        <f>SUM($D$25:D148)+SUM($N$25:N148)</f>
        <v>8718168.047781961</v>
      </c>
      <c r="R148" s="50">
        <v>10</v>
      </c>
    </row>
    <row r="149" spans="2:18" ht="15.75">
      <c r="B149" s="81">
        <f t="shared" si="62"/>
        <v>43405</v>
      </c>
      <c r="C149" s="65">
        <f t="shared" si="63"/>
        <v>2018</v>
      </c>
      <c r="D149" s="82">
        <f t="shared" si="64"/>
        <v>0</v>
      </c>
      <c r="E149" s="83"/>
      <c r="F149" s="82">
        <f t="shared" si="65"/>
        <v>7643567.3289436325</v>
      </c>
      <c r="G149" s="82"/>
      <c r="H149" s="82">
        <f t="shared" si="66"/>
        <v>1039498.3019270801</v>
      </c>
      <c r="I149" s="82"/>
      <c r="J149" s="82">
        <f t="shared" si="67"/>
        <v>8683065.6308707129</v>
      </c>
      <c r="K149" s="83"/>
      <c r="L149" s="84">
        <f>+'Prime Rate'!I840/12</f>
        <v>3.7229166666666665E-3</v>
      </c>
      <c r="M149" s="86"/>
      <c r="N149" s="82">
        <f t="shared" si="68"/>
        <v>32326.329754929091</v>
      </c>
      <c r="O149" s="82"/>
      <c r="P149" s="82">
        <f>SUM($D$25:D149)+SUM($N$25:N149)</f>
        <v>8750494.377536891</v>
      </c>
      <c r="R149" s="50">
        <v>11</v>
      </c>
    </row>
    <row r="150" spans="2:18" ht="15.75">
      <c r="B150" s="81">
        <f t="shared" si="62"/>
        <v>43435</v>
      </c>
      <c r="C150" s="65">
        <f t="shared" si="63"/>
        <v>2018</v>
      </c>
      <c r="D150" s="82">
        <f t="shared" si="64"/>
        <v>0</v>
      </c>
      <c r="E150" s="83"/>
      <c r="F150" s="82">
        <f t="shared" si="65"/>
        <v>7643567.3289436325</v>
      </c>
      <c r="G150" s="82"/>
      <c r="H150" s="82">
        <f t="shared" si="66"/>
        <v>1042738.5166614148</v>
      </c>
      <c r="I150" s="82"/>
      <c r="J150" s="82">
        <f t="shared" si="67"/>
        <v>8686305.8456050474</v>
      </c>
      <c r="K150" s="83"/>
      <c r="L150" s="84">
        <f>+'Prime Rate'!I841/12</f>
        <v>3.7750000000000001E-3</v>
      </c>
      <c r="M150" s="86"/>
      <c r="N150" s="82">
        <f t="shared" si="68"/>
        <v>32790.804567159052</v>
      </c>
      <c r="O150" s="82"/>
      <c r="P150" s="82">
        <f>SUM($D$25:D150)+SUM($N$25:N150)</f>
        <v>8783285.1821040493</v>
      </c>
      <c r="R150" s="50">
        <v>12</v>
      </c>
    </row>
    <row r="151" spans="2:18" ht="15.75">
      <c r="B151" s="81">
        <f>DATE($B$17,R151,1)</f>
        <v>43466</v>
      </c>
      <c r="C151" s="65">
        <f t="shared" si="63"/>
        <v>2019</v>
      </c>
      <c r="D151" s="82">
        <f t="shared" si="64"/>
        <v>0</v>
      </c>
      <c r="F151" s="82">
        <f t="shared" si="65"/>
        <v>7643567.3289436325</v>
      </c>
      <c r="H151" s="82">
        <f t="shared" si="66"/>
        <v>1129906.557539396</v>
      </c>
      <c r="J151" s="82">
        <f t="shared" si="67"/>
        <v>8773473.8864830285</v>
      </c>
      <c r="L151" s="84">
        <f>+'Prime Rate'!I842/12</f>
        <v>3.8270833333333329E-3</v>
      </c>
      <c r="N151" s="82">
        <f t="shared" si="68"/>
        <v>33576.815686394417</v>
      </c>
      <c r="P151" s="82">
        <f>SUM($D$25:D151)+SUM($N$25:N151)</f>
        <v>8816861.9977904446</v>
      </c>
      <c r="R151" s="50">
        <v>1</v>
      </c>
    </row>
    <row r="152" spans="2:18" ht="15.75">
      <c r="B152" s="81">
        <f t="shared" ref="B152:B156" si="69">DATE($B$17,R152,1)</f>
        <v>43497</v>
      </c>
      <c r="C152" s="65">
        <f t="shared" si="63"/>
        <v>2019</v>
      </c>
      <c r="D152" s="82">
        <f t="shared" si="64"/>
        <v>0</v>
      </c>
      <c r="F152" s="82">
        <f t="shared" si="65"/>
        <v>7643567.3289436325</v>
      </c>
      <c r="H152" s="82">
        <f t="shared" si="66"/>
        <v>1134799.3659075375</v>
      </c>
      <c r="J152" s="82">
        <f t="shared" si="67"/>
        <v>8778366.6948511694</v>
      </c>
      <c r="L152" s="84">
        <f>+'Prime Rate'!I843/12</f>
        <v>3.8916666666666661E-3</v>
      </c>
      <c r="N152" s="82">
        <f t="shared" si="68"/>
        <v>34162.477054129129</v>
      </c>
      <c r="P152" s="82">
        <f>SUM($D$25:D152)+SUM($N$25:N152)</f>
        <v>8851024.4748445731</v>
      </c>
      <c r="R152" s="50">
        <v>2</v>
      </c>
    </row>
    <row r="153" spans="2:18" ht="15.75">
      <c r="B153" s="81">
        <f t="shared" si="69"/>
        <v>43525</v>
      </c>
      <c r="C153" s="65">
        <f t="shared" si="63"/>
        <v>2019</v>
      </c>
      <c r="D153" s="82">
        <f t="shared" si="64"/>
        <v>0</v>
      </c>
      <c r="F153" s="82">
        <f t="shared" si="65"/>
        <v>7643567.3289436325</v>
      </c>
      <c r="H153" s="82">
        <f t="shared" si="66"/>
        <v>1139717.8531604169</v>
      </c>
      <c r="J153" s="82">
        <f t="shared" si="67"/>
        <v>8783285.1821040493</v>
      </c>
      <c r="L153" s="84">
        <f>+'Prime Rate'!I844/12</f>
        <v>3.9562499999999988E-3</v>
      </c>
      <c r="N153" s="82">
        <f t="shared" si="68"/>
        <v>34748.872001699136</v>
      </c>
      <c r="P153" s="82">
        <f>SUM($D$25:D153)+SUM($N$25:N153)</f>
        <v>8885773.3468462732</v>
      </c>
      <c r="R153" s="50">
        <v>3</v>
      </c>
    </row>
    <row r="154" spans="2:18" ht="15.75">
      <c r="B154" s="81">
        <f t="shared" si="69"/>
        <v>43556</v>
      </c>
      <c r="C154" s="65">
        <f t="shared" si="63"/>
        <v>2019</v>
      </c>
      <c r="D154" s="82">
        <f t="shared" si="64"/>
        <v>0</v>
      </c>
      <c r="F154" s="82">
        <f t="shared" si="65"/>
        <v>7643567.3289436325</v>
      </c>
      <c r="H154" s="82">
        <f t="shared" si="66"/>
        <v>1228600.5075478787</v>
      </c>
      <c r="J154" s="82">
        <f t="shared" si="67"/>
        <v>8872167.8364915103</v>
      </c>
      <c r="L154" s="84">
        <f>+'Prime Rate'!I845/12</f>
        <v>4.020833333333332E-3</v>
      </c>
      <c r="N154" s="82">
        <f t="shared" si="68"/>
        <v>35673.508175892937</v>
      </c>
      <c r="P154" s="82">
        <f>SUM($D$25:D154)+SUM($N$25:N154)</f>
        <v>8921446.8550221659</v>
      </c>
      <c r="R154" s="50">
        <v>4</v>
      </c>
    </row>
    <row r="155" spans="2:18" ht="15.75">
      <c r="B155" s="81">
        <f t="shared" si="69"/>
        <v>43586</v>
      </c>
      <c r="C155" s="65">
        <f t="shared" si="63"/>
        <v>2019</v>
      </c>
      <c r="D155" s="82">
        <f t="shared" si="64"/>
        <v>0</v>
      </c>
      <c r="F155" s="82">
        <f t="shared" si="65"/>
        <v>7643567.3289436325</v>
      </c>
      <c r="H155" s="82">
        <f t="shared" si="66"/>
        <v>1235329.46321522</v>
      </c>
      <c r="J155" s="82">
        <f t="shared" si="67"/>
        <v>8878896.7921588533</v>
      </c>
      <c r="L155" s="84">
        <f>+'Prime Rate'!I846/12</f>
        <v>4.0701388888888888E-3</v>
      </c>
      <c r="N155" s="82">
        <f t="shared" si="68"/>
        <v>36138.343124196552</v>
      </c>
      <c r="P155" s="82">
        <f>SUM($D$25:D155)+SUM($N$25:N155)</f>
        <v>8957585.1981463619</v>
      </c>
      <c r="R155" s="50">
        <v>5</v>
      </c>
    </row>
    <row r="156" spans="2:18" ht="15.75">
      <c r="B156" s="81">
        <f t="shared" si="69"/>
        <v>43617</v>
      </c>
      <c r="C156" s="65">
        <f t="shared" si="63"/>
        <v>2019</v>
      </c>
      <c r="D156" s="82">
        <f t="shared" si="64"/>
        <v>0</v>
      </c>
      <c r="F156" s="82">
        <f t="shared" si="65"/>
        <v>7643567.3289436325</v>
      </c>
      <c r="H156" s="82">
        <f t="shared" si="66"/>
        <v>1242206.0179026397</v>
      </c>
      <c r="J156" s="82">
        <f t="shared" si="67"/>
        <v>8885773.3468462713</v>
      </c>
      <c r="L156" s="84">
        <f>+'Prime Rate'!I847/12</f>
        <v>4.1194444444444438E-3</v>
      </c>
      <c r="N156" s="82">
        <f t="shared" si="68"/>
        <v>36604.449648258385</v>
      </c>
      <c r="P156" s="82">
        <f>SUM($D$25:D156)+SUM($N$25:N156)</f>
        <v>8994189.6477946211</v>
      </c>
      <c r="R156" s="50">
        <v>6</v>
      </c>
    </row>
  </sheetData>
  <pageMargins left="0.7" right="0.7" top="0.75" bottom="0.75" header="0.3" footer="0.3"/>
  <pageSetup fitToHeight="0"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W1165"/>
  <sheetViews>
    <sheetView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5"/>
  <cols>
    <col min="1" max="1" width="10.28515625" style="25" customWidth="1"/>
    <col min="2" max="2" width="9.85546875" style="20" customWidth="1"/>
    <col min="3" max="3" width="12.42578125" style="57" customWidth="1"/>
    <col min="4" max="4" width="2.7109375" style="24" customWidth="1"/>
    <col min="5" max="5" width="8.85546875" style="25" customWidth="1"/>
    <col min="6" max="6" width="11.42578125" style="57" customWidth="1"/>
    <col min="7" max="7" width="2.7109375" style="24" customWidth="1"/>
    <col min="8" max="8" width="9.140625" style="24" bestFit="1" customWidth="1"/>
    <col min="9" max="9" width="14" style="24" customWidth="1"/>
    <col min="10" max="10" width="24.5703125" style="24" customWidth="1"/>
    <col min="11" max="256" width="9.140625" style="24"/>
    <col min="257" max="257" width="10.28515625" style="24" customWidth="1"/>
    <col min="258" max="258" width="9.85546875" style="24" customWidth="1"/>
    <col min="259" max="259" width="12.42578125" style="24" customWidth="1"/>
    <col min="260" max="260" width="2.7109375" style="24" customWidth="1"/>
    <col min="261" max="261" width="8.85546875" style="24" customWidth="1"/>
    <col min="262" max="262" width="11.42578125" style="24" customWidth="1"/>
    <col min="263" max="263" width="2.7109375" style="24" customWidth="1"/>
    <col min="264" max="264" width="9.140625" style="24" bestFit="1" customWidth="1"/>
    <col min="265" max="265" width="14" style="24" customWidth="1"/>
    <col min="266" max="266" width="13.42578125" style="24" customWidth="1"/>
    <col min="267" max="512" width="9.140625" style="24"/>
    <col min="513" max="513" width="10.28515625" style="24" customWidth="1"/>
    <col min="514" max="514" width="9.85546875" style="24" customWidth="1"/>
    <col min="515" max="515" width="12.42578125" style="24" customWidth="1"/>
    <col min="516" max="516" width="2.7109375" style="24" customWidth="1"/>
    <col min="517" max="517" width="8.85546875" style="24" customWidth="1"/>
    <col min="518" max="518" width="11.42578125" style="24" customWidth="1"/>
    <col min="519" max="519" width="2.7109375" style="24" customWidth="1"/>
    <col min="520" max="520" width="9.140625" style="24" bestFit="1" customWidth="1"/>
    <col min="521" max="521" width="14" style="24" customWidth="1"/>
    <col min="522" max="522" width="13.42578125" style="24" customWidth="1"/>
    <col min="523" max="768" width="9.140625" style="24"/>
    <col min="769" max="769" width="10.28515625" style="24" customWidth="1"/>
    <col min="770" max="770" width="9.85546875" style="24" customWidth="1"/>
    <col min="771" max="771" width="12.42578125" style="24" customWidth="1"/>
    <col min="772" max="772" width="2.7109375" style="24" customWidth="1"/>
    <col min="773" max="773" width="8.85546875" style="24" customWidth="1"/>
    <col min="774" max="774" width="11.42578125" style="24" customWidth="1"/>
    <col min="775" max="775" width="2.7109375" style="24" customWidth="1"/>
    <col min="776" max="776" width="9.140625" style="24" bestFit="1" customWidth="1"/>
    <col min="777" max="777" width="14" style="24" customWidth="1"/>
    <col min="778" max="778" width="13.42578125" style="24" customWidth="1"/>
    <col min="779" max="1024" width="9.140625" style="24"/>
    <col min="1025" max="1025" width="10.28515625" style="24" customWidth="1"/>
    <col min="1026" max="1026" width="9.85546875" style="24" customWidth="1"/>
    <col min="1027" max="1027" width="12.42578125" style="24" customWidth="1"/>
    <col min="1028" max="1028" width="2.7109375" style="24" customWidth="1"/>
    <col min="1029" max="1029" width="8.85546875" style="24" customWidth="1"/>
    <col min="1030" max="1030" width="11.42578125" style="24" customWidth="1"/>
    <col min="1031" max="1031" width="2.7109375" style="24" customWidth="1"/>
    <col min="1032" max="1032" width="9.140625" style="24" bestFit="1" customWidth="1"/>
    <col min="1033" max="1033" width="14" style="24" customWidth="1"/>
    <col min="1034" max="1034" width="13.42578125" style="24" customWidth="1"/>
    <col min="1035" max="1280" width="9.140625" style="24"/>
    <col min="1281" max="1281" width="10.28515625" style="24" customWidth="1"/>
    <col min="1282" max="1282" width="9.85546875" style="24" customWidth="1"/>
    <col min="1283" max="1283" width="12.42578125" style="24" customWidth="1"/>
    <col min="1284" max="1284" width="2.7109375" style="24" customWidth="1"/>
    <col min="1285" max="1285" width="8.85546875" style="24" customWidth="1"/>
    <col min="1286" max="1286" width="11.42578125" style="24" customWidth="1"/>
    <col min="1287" max="1287" width="2.7109375" style="24" customWidth="1"/>
    <col min="1288" max="1288" width="9.140625" style="24" bestFit="1" customWidth="1"/>
    <col min="1289" max="1289" width="14" style="24" customWidth="1"/>
    <col min="1290" max="1290" width="13.42578125" style="24" customWidth="1"/>
    <col min="1291" max="1536" width="9.140625" style="24"/>
    <col min="1537" max="1537" width="10.28515625" style="24" customWidth="1"/>
    <col min="1538" max="1538" width="9.85546875" style="24" customWidth="1"/>
    <col min="1539" max="1539" width="12.42578125" style="24" customWidth="1"/>
    <col min="1540" max="1540" width="2.7109375" style="24" customWidth="1"/>
    <col min="1541" max="1541" width="8.85546875" style="24" customWidth="1"/>
    <col min="1542" max="1542" width="11.42578125" style="24" customWidth="1"/>
    <col min="1543" max="1543" width="2.7109375" style="24" customWidth="1"/>
    <col min="1544" max="1544" width="9.140625" style="24" bestFit="1" customWidth="1"/>
    <col min="1545" max="1545" width="14" style="24" customWidth="1"/>
    <col min="1546" max="1546" width="13.42578125" style="24" customWidth="1"/>
    <col min="1547" max="1792" width="9.140625" style="24"/>
    <col min="1793" max="1793" width="10.28515625" style="24" customWidth="1"/>
    <col min="1794" max="1794" width="9.85546875" style="24" customWidth="1"/>
    <col min="1795" max="1795" width="12.42578125" style="24" customWidth="1"/>
    <col min="1796" max="1796" width="2.7109375" style="24" customWidth="1"/>
    <col min="1797" max="1797" width="8.85546875" style="24" customWidth="1"/>
    <col min="1798" max="1798" width="11.42578125" style="24" customWidth="1"/>
    <col min="1799" max="1799" width="2.7109375" style="24" customWidth="1"/>
    <col min="1800" max="1800" width="9.140625" style="24" bestFit="1" customWidth="1"/>
    <col min="1801" max="1801" width="14" style="24" customWidth="1"/>
    <col min="1802" max="1802" width="13.42578125" style="24" customWidth="1"/>
    <col min="1803" max="2048" width="9.140625" style="24"/>
    <col min="2049" max="2049" width="10.28515625" style="24" customWidth="1"/>
    <col min="2050" max="2050" width="9.85546875" style="24" customWidth="1"/>
    <col min="2051" max="2051" width="12.42578125" style="24" customWidth="1"/>
    <col min="2052" max="2052" width="2.7109375" style="24" customWidth="1"/>
    <col min="2053" max="2053" width="8.85546875" style="24" customWidth="1"/>
    <col min="2054" max="2054" width="11.42578125" style="24" customWidth="1"/>
    <col min="2055" max="2055" width="2.7109375" style="24" customWidth="1"/>
    <col min="2056" max="2056" width="9.140625" style="24" bestFit="1" customWidth="1"/>
    <col min="2057" max="2057" width="14" style="24" customWidth="1"/>
    <col min="2058" max="2058" width="13.42578125" style="24" customWidth="1"/>
    <col min="2059" max="2304" width="9.140625" style="24"/>
    <col min="2305" max="2305" width="10.28515625" style="24" customWidth="1"/>
    <col min="2306" max="2306" width="9.85546875" style="24" customWidth="1"/>
    <col min="2307" max="2307" width="12.42578125" style="24" customWidth="1"/>
    <col min="2308" max="2308" width="2.7109375" style="24" customWidth="1"/>
    <col min="2309" max="2309" width="8.85546875" style="24" customWidth="1"/>
    <col min="2310" max="2310" width="11.42578125" style="24" customWidth="1"/>
    <col min="2311" max="2311" width="2.7109375" style="24" customWidth="1"/>
    <col min="2312" max="2312" width="9.140625" style="24" bestFit="1" customWidth="1"/>
    <col min="2313" max="2313" width="14" style="24" customWidth="1"/>
    <col min="2314" max="2314" width="13.42578125" style="24" customWidth="1"/>
    <col min="2315" max="2560" width="9.140625" style="24"/>
    <col min="2561" max="2561" width="10.28515625" style="24" customWidth="1"/>
    <col min="2562" max="2562" width="9.85546875" style="24" customWidth="1"/>
    <col min="2563" max="2563" width="12.42578125" style="24" customWidth="1"/>
    <col min="2564" max="2564" width="2.7109375" style="24" customWidth="1"/>
    <col min="2565" max="2565" width="8.85546875" style="24" customWidth="1"/>
    <col min="2566" max="2566" width="11.42578125" style="24" customWidth="1"/>
    <col min="2567" max="2567" width="2.7109375" style="24" customWidth="1"/>
    <col min="2568" max="2568" width="9.140625" style="24" bestFit="1" customWidth="1"/>
    <col min="2569" max="2569" width="14" style="24" customWidth="1"/>
    <col min="2570" max="2570" width="13.42578125" style="24" customWidth="1"/>
    <col min="2571" max="2816" width="9.140625" style="24"/>
    <col min="2817" max="2817" width="10.28515625" style="24" customWidth="1"/>
    <col min="2818" max="2818" width="9.85546875" style="24" customWidth="1"/>
    <col min="2819" max="2819" width="12.42578125" style="24" customWidth="1"/>
    <col min="2820" max="2820" width="2.7109375" style="24" customWidth="1"/>
    <col min="2821" max="2821" width="8.85546875" style="24" customWidth="1"/>
    <col min="2822" max="2822" width="11.42578125" style="24" customWidth="1"/>
    <col min="2823" max="2823" width="2.7109375" style="24" customWidth="1"/>
    <col min="2824" max="2824" width="9.140625" style="24" bestFit="1" customWidth="1"/>
    <col min="2825" max="2825" width="14" style="24" customWidth="1"/>
    <col min="2826" max="2826" width="13.42578125" style="24" customWidth="1"/>
    <col min="2827" max="3072" width="9.140625" style="24"/>
    <col min="3073" max="3073" width="10.28515625" style="24" customWidth="1"/>
    <col min="3074" max="3074" width="9.85546875" style="24" customWidth="1"/>
    <col min="3075" max="3075" width="12.42578125" style="24" customWidth="1"/>
    <col min="3076" max="3076" width="2.7109375" style="24" customWidth="1"/>
    <col min="3077" max="3077" width="8.85546875" style="24" customWidth="1"/>
    <col min="3078" max="3078" width="11.42578125" style="24" customWidth="1"/>
    <col min="3079" max="3079" width="2.7109375" style="24" customWidth="1"/>
    <col min="3080" max="3080" width="9.140625" style="24" bestFit="1" customWidth="1"/>
    <col min="3081" max="3081" width="14" style="24" customWidth="1"/>
    <col min="3082" max="3082" width="13.42578125" style="24" customWidth="1"/>
    <col min="3083" max="3328" width="9.140625" style="24"/>
    <col min="3329" max="3329" width="10.28515625" style="24" customWidth="1"/>
    <col min="3330" max="3330" width="9.85546875" style="24" customWidth="1"/>
    <col min="3331" max="3331" width="12.42578125" style="24" customWidth="1"/>
    <col min="3332" max="3332" width="2.7109375" style="24" customWidth="1"/>
    <col min="3333" max="3333" width="8.85546875" style="24" customWidth="1"/>
    <col min="3334" max="3334" width="11.42578125" style="24" customWidth="1"/>
    <col min="3335" max="3335" width="2.7109375" style="24" customWidth="1"/>
    <col min="3336" max="3336" width="9.140625" style="24" bestFit="1" customWidth="1"/>
    <col min="3337" max="3337" width="14" style="24" customWidth="1"/>
    <col min="3338" max="3338" width="13.42578125" style="24" customWidth="1"/>
    <col min="3339" max="3584" width="9.140625" style="24"/>
    <col min="3585" max="3585" width="10.28515625" style="24" customWidth="1"/>
    <col min="3586" max="3586" width="9.85546875" style="24" customWidth="1"/>
    <col min="3587" max="3587" width="12.42578125" style="24" customWidth="1"/>
    <col min="3588" max="3588" width="2.7109375" style="24" customWidth="1"/>
    <col min="3589" max="3589" width="8.85546875" style="24" customWidth="1"/>
    <col min="3590" max="3590" width="11.42578125" style="24" customWidth="1"/>
    <col min="3591" max="3591" width="2.7109375" style="24" customWidth="1"/>
    <col min="3592" max="3592" width="9.140625" style="24" bestFit="1" customWidth="1"/>
    <col min="3593" max="3593" width="14" style="24" customWidth="1"/>
    <col min="3594" max="3594" width="13.42578125" style="24" customWidth="1"/>
    <col min="3595" max="3840" width="9.140625" style="24"/>
    <col min="3841" max="3841" width="10.28515625" style="24" customWidth="1"/>
    <col min="3842" max="3842" width="9.85546875" style="24" customWidth="1"/>
    <col min="3843" max="3843" width="12.42578125" style="24" customWidth="1"/>
    <col min="3844" max="3844" width="2.7109375" style="24" customWidth="1"/>
    <col min="3845" max="3845" width="8.85546875" style="24" customWidth="1"/>
    <col min="3846" max="3846" width="11.42578125" style="24" customWidth="1"/>
    <col min="3847" max="3847" width="2.7109375" style="24" customWidth="1"/>
    <col min="3848" max="3848" width="9.140625" style="24" bestFit="1" customWidth="1"/>
    <col min="3849" max="3849" width="14" style="24" customWidth="1"/>
    <col min="3850" max="3850" width="13.42578125" style="24" customWidth="1"/>
    <col min="3851" max="4096" width="9.140625" style="24"/>
    <col min="4097" max="4097" width="10.28515625" style="24" customWidth="1"/>
    <col min="4098" max="4098" width="9.85546875" style="24" customWidth="1"/>
    <col min="4099" max="4099" width="12.42578125" style="24" customWidth="1"/>
    <col min="4100" max="4100" width="2.7109375" style="24" customWidth="1"/>
    <col min="4101" max="4101" width="8.85546875" style="24" customWidth="1"/>
    <col min="4102" max="4102" width="11.42578125" style="24" customWidth="1"/>
    <col min="4103" max="4103" width="2.7109375" style="24" customWidth="1"/>
    <col min="4104" max="4104" width="9.140625" style="24" bestFit="1" customWidth="1"/>
    <col min="4105" max="4105" width="14" style="24" customWidth="1"/>
    <col min="4106" max="4106" width="13.42578125" style="24" customWidth="1"/>
    <col min="4107" max="4352" width="9.140625" style="24"/>
    <col min="4353" max="4353" width="10.28515625" style="24" customWidth="1"/>
    <col min="4354" max="4354" width="9.85546875" style="24" customWidth="1"/>
    <col min="4355" max="4355" width="12.42578125" style="24" customWidth="1"/>
    <col min="4356" max="4356" width="2.7109375" style="24" customWidth="1"/>
    <col min="4357" max="4357" width="8.85546875" style="24" customWidth="1"/>
    <col min="4358" max="4358" width="11.42578125" style="24" customWidth="1"/>
    <col min="4359" max="4359" width="2.7109375" style="24" customWidth="1"/>
    <col min="4360" max="4360" width="9.140625" style="24" bestFit="1" customWidth="1"/>
    <col min="4361" max="4361" width="14" style="24" customWidth="1"/>
    <col min="4362" max="4362" width="13.42578125" style="24" customWidth="1"/>
    <col min="4363" max="4608" width="9.140625" style="24"/>
    <col min="4609" max="4609" width="10.28515625" style="24" customWidth="1"/>
    <col min="4610" max="4610" width="9.85546875" style="24" customWidth="1"/>
    <col min="4611" max="4611" width="12.42578125" style="24" customWidth="1"/>
    <col min="4612" max="4612" width="2.7109375" style="24" customWidth="1"/>
    <col min="4613" max="4613" width="8.85546875" style="24" customWidth="1"/>
    <col min="4614" max="4614" width="11.42578125" style="24" customWidth="1"/>
    <col min="4615" max="4615" width="2.7109375" style="24" customWidth="1"/>
    <col min="4616" max="4616" width="9.140625" style="24" bestFit="1" customWidth="1"/>
    <col min="4617" max="4617" width="14" style="24" customWidth="1"/>
    <col min="4618" max="4618" width="13.42578125" style="24" customWidth="1"/>
    <col min="4619" max="4864" width="9.140625" style="24"/>
    <col min="4865" max="4865" width="10.28515625" style="24" customWidth="1"/>
    <col min="4866" max="4866" width="9.85546875" style="24" customWidth="1"/>
    <col min="4867" max="4867" width="12.42578125" style="24" customWidth="1"/>
    <col min="4868" max="4868" width="2.7109375" style="24" customWidth="1"/>
    <col min="4869" max="4869" width="8.85546875" style="24" customWidth="1"/>
    <col min="4870" max="4870" width="11.42578125" style="24" customWidth="1"/>
    <col min="4871" max="4871" width="2.7109375" style="24" customWidth="1"/>
    <col min="4872" max="4872" width="9.140625" style="24" bestFit="1" customWidth="1"/>
    <col min="4873" max="4873" width="14" style="24" customWidth="1"/>
    <col min="4874" max="4874" width="13.42578125" style="24" customWidth="1"/>
    <col min="4875" max="5120" width="9.140625" style="24"/>
    <col min="5121" max="5121" width="10.28515625" style="24" customWidth="1"/>
    <col min="5122" max="5122" width="9.85546875" style="24" customWidth="1"/>
    <col min="5123" max="5123" width="12.42578125" style="24" customWidth="1"/>
    <col min="5124" max="5124" width="2.7109375" style="24" customWidth="1"/>
    <col min="5125" max="5125" width="8.85546875" style="24" customWidth="1"/>
    <col min="5126" max="5126" width="11.42578125" style="24" customWidth="1"/>
    <col min="5127" max="5127" width="2.7109375" style="24" customWidth="1"/>
    <col min="5128" max="5128" width="9.140625" style="24" bestFit="1" customWidth="1"/>
    <col min="5129" max="5129" width="14" style="24" customWidth="1"/>
    <col min="5130" max="5130" width="13.42578125" style="24" customWidth="1"/>
    <col min="5131" max="5376" width="9.140625" style="24"/>
    <col min="5377" max="5377" width="10.28515625" style="24" customWidth="1"/>
    <col min="5378" max="5378" width="9.85546875" style="24" customWidth="1"/>
    <col min="5379" max="5379" width="12.42578125" style="24" customWidth="1"/>
    <col min="5380" max="5380" width="2.7109375" style="24" customWidth="1"/>
    <col min="5381" max="5381" width="8.85546875" style="24" customWidth="1"/>
    <col min="5382" max="5382" width="11.42578125" style="24" customWidth="1"/>
    <col min="5383" max="5383" width="2.7109375" style="24" customWidth="1"/>
    <col min="5384" max="5384" width="9.140625" style="24" bestFit="1" customWidth="1"/>
    <col min="5385" max="5385" width="14" style="24" customWidth="1"/>
    <col min="5386" max="5386" width="13.42578125" style="24" customWidth="1"/>
    <col min="5387" max="5632" width="9.140625" style="24"/>
    <col min="5633" max="5633" width="10.28515625" style="24" customWidth="1"/>
    <col min="5634" max="5634" width="9.85546875" style="24" customWidth="1"/>
    <col min="5635" max="5635" width="12.42578125" style="24" customWidth="1"/>
    <col min="5636" max="5636" width="2.7109375" style="24" customWidth="1"/>
    <col min="5637" max="5637" width="8.85546875" style="24" customWidth="1"/>
    <col min="5638" max="5638" width="11.42578125" style="24" customWidth="1"/>
    <col min="5639" max="5639" width="2.7109375" style="24" customWidth="1"/>
    <col min="5640" max="5640" width="9.140625" style="24" bestFit="1" customWidth="1"/>
    <col min="5641" max="5641" width="14" style="24" customWidth="1"/>
    <col min="5642" max="5642" width="13.42578125" style="24" customWidth="1"/>
    <col min="5643" max="5888" width="9.140625" style="24"/>
    <col min="5889" max="5889" width="10.28515625" style="24" customWidth="1"/>
    <col min="5890" max="5890" width="9.85546875" style="24" customWidth="1"/>
    <col min="5891" max="5891" width="12.42578125" style="24" customWidth="1"/>
    <col min="5892" max="5892" width="2.7109375" style="24" customWidth="1"/>
    <col min="5893" max="5893" width="8.85546875" style="24" customWidth="1"/>
    <col min="5894" max="5894" width="11.42578125" style="24" customWidth="1"/>
    <col min="5895" max="5895" width="2.7109375" style="24" customWidth="1"/>
    <col min="5896" max="5896" width="9.140625" style="24" bestFit="1" customWidth="1"/>
    <col min="5897" max="5897" width="14" style="24" customWidth="1"/>
    <col min="5898" max="5898" width="13.42578125" style="24" customWidth="1"/>
    <col min="5899" max="6144" width="9.140625" style="24"/>
    <col min="6145" max="6145" width="10.28515625" style="24" customWidth="1"/>
    <col min="6146" max="6146" width="9.85546875" style="24" customWidth="1"/>
    <col min="6147" max="6147" width="12.42578125" style="24" customWidth="1"/>
    <col min="6148" max="6148" width="2.7109375" style="24" customWidth="1"/>
    <col min="6149" max="6149" width="8.85546875" style="24" customWidth="1"/>
    <col min="6150" max="6150" width="11.42578125" style="24" customWidth="1"/>
    <col min="6151" max="6151" width="2.7109375" style="24" customWidth="1"/>
    <col min="6152" max="6152" width="9.140625" style="24" bestFit="1" customWidth="1"/>
    <col min="6153" max="6153" width="14" style="24" customWidth="1"/>
    <col min="6154" max="6154" width="13.42578125" style="24" customWidth="1"/>
    <col min="6155" max="6400" width="9.140625" style="24"/>
    <col min="6401" max="6401" width="10.28515625" style="24" customWidth="1"/>
    <col min="6402" max="6402" width="9.85546875" style="24" customWidth="1"/>
    <col min="6403" max="6403" width="12.42578125" style="24" customWidth="1"/>
    <col min="6404" max="6404" width="2.7109375" style="24" customWidth="1"/>
    <col min="6405" max="6405" width="8.85546875" style="24" customWidth="1"/>
    <col min="6406" max="6406" width="11.42578125" style="24" customWidth="1"/>
    <col min="6407" max="6407" width="2.7109375" style="24" customWidth="1"/>
    <col min="6408" max="6408" width="9.140625" style="24" bestFit="1" customWidth="1"/>
    <col min="6409" max="6409" width="14" style="24" customWidth="1"/>
    <col min="6410" max="6410" width="13.42578125" style="24" customWidth="1"/>
    <col min="6411" max="6656" width="9.140625" style="24"/>
    <col min="6657" max="6657" width="10.28515625" style="24" customWidth="1"/>
    <col min="6658" max="6658" width="9.85546875" style="24" customWidth="1"/>
    <col min="6659" max="6659" width="12.42578125" style="24" customWidth="1"/>
    <col min="6660" max="6660" width="2.7109375" style="24" customWidth="1"/>
    <col min="6661" max="6661" width="8.85546875" style="24" customWidth="1"/>
    <col min="6662" max="6662" width="11.42578125" style="24" customWidth="1"/>
    <col min="6663" max="6663" width="2.7109375" style="24" customWidth="1"/>
    <col min="6664" max="6664" width="9.140625" style="24" bestFit="1" customWidth="1"/>
    <col min="6665" max="6665" width="14" style="24" customWidth="1"/>
    <col min="6666" max="6666" width="13.42578125" style="24" customWidth="1"/>
    <col min="6667" max="6912" width="9.140625" style="24"/>
    <col min="6913" max="6913" width="10.28515625" style="24" customWidth="1"/>
    <col min="6914" max="6914" width="9.85546875" style="24" customWidth="1"/>
    <col min="6915" max="6915" width="12.42578125" style="24" customWidth="1"/>
    <col min="6916" max="6916" width="2.7109375" style="24" customWidth="1"/>
    <col min="6917" max="6917" width="8.85546875" style="24" customWidth="1"/>
    <col min="6918" max="6918" width="11.42578125" style="24" customWidth="1"/>
    <col min="6919" max="6919" width="2.7109375" style="24" customWidth="1"/>
    <col min="6920" max="6920" width="9.140625" style="24" bestFit="1" customWidth="1"/>
    <col min="6921" max="6921" width="14" style="24" customWidth="1"/>
    <col min="6922" max="6922" width="13.42578125" style="24" customWidth="1"/>
    <col min="6923" max="7168" width="9.140625" style="24"/>
    <col min="7169" max="7169" width="10.28515625" style="24" customWidth="1"/>
    <col min="7170" max="7170" width="9.85546875" style="24" customWidth="1"/>
    <col min="7171" max="7171" width="12.42578125" style="24" customWidth="1"/>
    <col min="7172" max="7172" width="2.7109375" style="24" customWidth="1"/>
    <col min="7173" max="7173" width="8.85546875" style="24" customWidth="1"/>
    <col min="7174" max="7174" width="11.42578125" style="24" customWidth="1"/>
    <col min="7175" max="7175" width="2.7109375" style="24" customWidth="1"/>
    <col min="7176" max="7176" width="9.140625" style="24" bestFit="1" customWidth="1"/>
    <col min="7177" max="7177" width="14" style="24" customWidth="1"/>
    <col min="7178" max="7178" width="13.42578125" style="24" customWidth="1"/>
    <col min="7179" max="7424" width="9.140625" style="24"/>
    <col min="7425" max="7425" width="10.28515625" style="24" customWidth="1"/>
    <col min="7426" max="7426" width="9.85546875" style="24" customWidth="1"/>
    <col min="7427" max="7427" width="12.42578125" style="24" customWidth="1"/>
    <col min="7428" max="7428" width="2.7109375" style="24" customWidth="1"/>
    <col min="7429" max="7429" width="8.85546875" style="24" customWidth="1"/>
    <col min="7430" max="7430" width="11.42578125" style="24" customWidth="1"/>
    <col min="7431" max="7431" width="2.7109375" style="24" customWidth="1"/>
    <col min="7432" max="7432" width="9.140625" style="24" bestFit="1" customWidth="1"/>
    <col min="7433" max="7433" width="14" style="24" customWidth="1"/>
    <col min="7434" max="7434" width="13.42578125" style="24" customWidth="1"/>
    <col min="7435" max="7680" width="9.140625" style="24"/>
    <col min="7681" max="7681" width="10.28515625" style="24" customWidth="1"/>
    <col min="7682" max="7682" width="9.85546875" style="24" customWidth="1"/>
    <col min="7683" max="7683" width="12.42578125" style="24" customWidth="1"/>
    <col min="7684" max="7684" width="2.7109375" style="24" customWidth="1"/>
    <col min="7685" max="7685" width="8.85546875" style="24" customWidth="1"/>
    <col min="7686" max="7686" width="11.42578125" style="24" customWidth="1"/>
    <col min="7687" max="7687" width="2.7109375" style="24" customWidth="1"/>
    <col min="7688" max="7688" width="9.140625" style="24" bestFit="1" customWidth="1"/>
    <col min="7689" max="7689" width="14" style="24" customWidth="1"/>
    <col min="7690" max="7690" width="13.42578125" style="24" customWidth="1"/>
    <col min="7691" max="7936" width="9.140625" style="24"/>
    <col min="7937" max="7937" width="10.28515625" style="24" customWidth="1"/>
    <col min="7938" max="7938" width="9.85546875" style="24" customWidth="1"/>
    <col min="7939" max="7939" width="12.42578125" style="24" customWidth="1"/>
    <col min="7940" max="7940" width="2.7109375" style="24" customWidth="1"/>
    <col min="7941" max="7941" width="8.85546875" style="24" customWidth="1"/>
    <col min="7942" max="7942" width="11.42578125" style="24" customWidth="1"/>
    <col min="7943" max="7943" width="2.7109375" style="24" customWidth="1"/>
    <col min="7944" max="7944" width="9.140625" style="24" bestFit="1" customWidth="1"/>
    <col min="7945" max="7945" width="14" style="24" customWidth="1"/>
    <col min="7946" max="7946" width="13.42578125" style="24" customWidth="1"/>
    <col min="7947" max="8192" width="9.140625" style="24"/>
    <col min="8193" max="8193" width="10.28515625" style="24" customWidth="1"/>
    <col min="8194" max="8194" width="9.85546875" style="24" customWidth="1"/>
    <col min="8195" max="8195" width="12.42578125" style="24" customWidth="1"/>
    <col min="8196" max="8196" width="2.7109375" style="24" customWidth="1"/>
    <col min="8197" max="8197" width="8.85546875" style="24" customWidth="1"/>
    <col min="8198" max="8198" width="11.42578125" style="24" customWidth="1"/>
    <col min="8199" max="8199" width="2.7109375" style="24" customWidth="1"/>
    <col min="8200" max="8200" width="9.140625" style="24" bestFit="1" customWidth="1"/>
    <col min="8201" max="8201" width="14" style="24" customWidth="1"/>
    <col min="8202" max="8202" width="13.42578125" style="24" customWidth="1"/>
    <col min="8203" max="8448" width="9.140625" style="24"/>
    <col min="8449" max="8449" width="10.28515625" style="24" customWidth="1"/>
    <col min="8450" max="8450" width="9.85546875" style="24" customWidth="1"/>
    <col min="8451" max="8451" width="12.42578125" style="24" customWidth="1"/>
    <col min="8452" max="8452" width="2.7109375" style="24" customWidth="1"/>
    <col min="8453" max="8453" width="8.85546875" style="24" customWidth="1"/>
    <col min="8454" max="8454" width="11.42578125" style="24" customWidth="1"/>
    <col min="8455" max="8455" width="2.7109375" style="24" customWidth="1"/>
    <col min="8456" max="8456" width="9.140625" style="24" bestFit="1" customWidth="1"/>
    <col min="8457" max="8457" width="14" style="24" customWidth="1"/>
    <col min="8458" max="8458" width="13.42578125" style="24" customWidth="1"/>
    <col min="8459" max="8704" width="9.140625" style="24"/>
    <col min="8705" max="8705" width="10.28515625" style="24" customWidth="1"/>
    <col min="8706" max="8706" width="9.85546875" style="24" customWidth="1"/>
    <col min="8707" max="8707" width="12.42578125" style="24" customWidth="1"/>
    <col min="8708" max="8708" width="2.7109375" style="24" customWidth="1"/>
    <col min="8709" max="8709" width="8.85546875" style="24" customWidth="1"/>
    <col min="8710" max="8710" width="11.42578125" style="24" customWidth="1"/>
    <col min="8711" max="8711" width="2.7109375" style="24" customWidth="1"/>
    <col min="8712" max="8712" width="9.140625" style="24" bestFit="1" customWidth="1"/>
    <col min="8713" max="8713" width="14" style="24" customWidth="1"/>
    <col min="8714" max="8714" width="13.42578125" style="24" customWidth="1"/>
    <col min="8715" max="8960" width="9.140625" style="24"/>
    <col min="8961" max="8961" width="10.28515625" style="24" customWidth="1"/>
    <col min="8962" max="8962" width="9.85546875" style="24" customWidth="1"/>
    <col min="8963" max="8963" width="12.42578125" style="24" customWidth="1"/>
    <col min="8964" max="8964" width="2.7109375" style="24" customWidth="1"/>
    <col min="8965" max="8965" width="8.85546875" style="24" customWidth="1"/>
    <col min="8966" max="8966" width="11.42578125" style="24" customWidth="1"/>
    <col min="8967" max="8967" width="2.7109375" style="24" customWidth="1"/>
    <col min="8968" max="8968" width="9.140625" style="24" bestFit="1" customWidth="1"/>
    <col min="8969" max="8969" width="14" style="24" customWidth="1"/>
    <col min="8970" max="8970" width="13.42578125" style="24" customWidth="1"/>
    <col min="8971" max="9216" width="9.140625" style="24"/>
    <col min="9217" max="9217" width="10.28515625" style="24" customWidth="1"/>
    <col min="9218" max="9218" width="9.85546875" style="24" customWidth="1"/>
    <col min="9219" max="9219" width="12.42578125" style="24" customWidth="1"/>
    <col min="9220" max="9220" width="2.7109375" style="24" customWidth="1"/>
    <col min="9221" max="9221" width="8.85546875" style="24" customWidth="1"/>
    <col min="9222" max="9222" width="11.42578125" style="24" customWidth="1"/>
    <col min="9223" max="9223" width="2.7109375" style="24" customWidth="1"/>
    <col min="9224" max="9224" width="9.140625" style="24" bestFit="1" customWidth="1"/>
    <col min="9225" max="9225" width="14" style="24" customWidth="1"/>
    <col min="9226" max="9226" width="13.42578125" style="24" customWidth="1"/>
    <col min="9227" max="9472" width="9.140625" style="24"/>
    <col min="9473" max="9473" width="10.28515625" style="24" customWidth="1"/>
    <col min="9474" max="9474" width="9.85546875" style="24" customWidth="1"/>
    <col min="9475" max="9475" width="12.42578125" style="24" customWidth="1"/>
    <col min="9476" max="9476" width="2.7109375" style="24" customWidth="1"/>
    <col min="9477" max="9477" width="8.85546875" style="24" customWidth="1"/>
    <col min="9478" max="9478" width="11.42578125" style="24" customWidth="1"/>
    <col min="9479" max="9479" width="2.7109375" style="24" customWidth="1"/>
    <col min="9480" max="9480" width="9.140625" style="24" bestFit="1" customWidth="1"/>
    <col min="9481" max="9481" width="14" style="24" customWidth="1"/>
    <col min="9482" max="9482" width="13.42578125" style="24" customWidth="1"/>
    <col min="9483" max="9728" width="9.140625" style="24"/>
    <col min="9729" max="9729" width="10.28515625" style="24" customWidth="1"/>
    <col min="9730" max="9730" width="9.85546875" style="24" customWidth="1"/>
    <col min="9731" max="9731" width="12.42578125" style="24" customWidth="1"/>
    <col min="9732" max="9732" width="2.7109375" style="24" customWidth="1"/>
    <col min="9733" max="9733" width="8.85546875" style="24" customWidth="1"/>
    <col min="9734" max="9734" width="11.42578125" style="24" customWidth="1"/>
    <col min="9735" max="9735" width="2.7109375" style="24" customWidth="1"/>
    <col min="9736" max="9736" width="9.140625" style="24" bestFit="1" customWidth="1"/>
    <col min="9737" max="9737" width="14" style="24" customWidth="1"/>
    <col min="9738" max="9738" width="13.42578125" style="24" customWidth="1"/>
    <col min="9739" max="9984" width="9.140625" style="24"/>
    <col min="9985" max="9985" width="10.28515625" style="24" customWidth="1"/>
    <col min="9986" max="9986" width="9.85546875" style="24" customWidth="1"/>
    <col min="9987" max="9987" width="12.42578125" style="24" customWidth="1"/>
    <col min="9988" max="9988" width="2.7109375" style="24" customWidth="1"/>
    <col min="9989" max="9989" width="8.85546875" style="24" customWidth="1"/>
    <col min="9990" max="9990" width="11.42578125" style="24" customWidth="1"/>
    <col min="9991" max="9991" width="2.7109375" style="24" customWidth="1"/>
    <col min="9992" max="9992" width="9.140625" style="24" bestFit="1" customWidth="1"/>
    <col min="9993" max="9993" width="14" style="24" customWidth="1"/>
    <col min="9994" max="9994" width="13.42578125" style="24" customWidth="1"/>
    <col min="9995" max="10240" width="9.140625" style="24"/>
    <col min="10241" max="10241" width="10.28515625" style="24" customWidth="1"/>
    <col min="10242" max="10242" width="9.85546875" style="24" customWidth="1"/>
    <col min="10243" max="10243" width="12.42578125" style="24" customWidth="1"/>
    <col min="10244" max="10244" width="2.7109375" style="24" customWidth="1"/>
    <col min="10245" max="10245" width="8.85546875" style="24" customWidth="1"/>
    <col min="10246" max="10246" width="11.42578125" style="24" customWidth="1"/>
    <col min="10247" max="10247" width="2.7109375" style="24" customWidth="1"/>
    <col min="10248" max="10248" width="9.140625" style="24" bestFit="1" customWidth="1"/>
    <col min="10249" max="10249" width="14" style="24" customWidth="1"/>
    <col min="10250" max="10250" width="13.42578125" style="24" customWidth="1"/>
    <col min="10251" max="10496" width="9.140625" style="24"/>
    <col min="10497" max="10497" width="10.28515625" style="24" customWidth="1"/>
    <col min="10498" max="10498" width="9.85546875" style="24" customWidth="1"/>
    <col min="10499" max="10499" width="12.42578125" style="24" customWidth="1"/>
    <col min="10500" max="10500" width="2.7109375" style="24" customWidth="1"/>
    <col min="10501" max="10501" width="8.85546875" style="24" customWidth="1"/>
    <col min="10502" max="10502" width="11.42578125" style="24" customWidth="1"/>
    <col min="10503" max="10503" width="2.7109375" style="24" customWidth="1"/>
    <col min="10504" max="10504" width="9.140625" style="24" bestFit="1" customWidth="1"/>
    <col min="10505" max="10505" width="14" style="24" customWidth="1"/>
    <col min="10506" max="10506" width="13.42578125" style="24" customWidth="1"/>
    <col min="10507" max="10752" width="9.140625" style="24"/>
    <col min="10753" max="10753" width="10.28515625" style="24" customWidth="1"/>
    <col min="10754" max="10754" width="9.85546875" style="24" customWidth="1"/>
    <col min="10755" max="10755" width="12.42578125" style="24" customWidth="1"/>
    <col min="10756" max="10756" width="2.7109375" style="24" customWidth="1"/>
    <col min="10757" max="10757" width="8.85546875" style="24" customWidth="1"/>
    <col min="10758" max="10758" width="11.42578125" style="24" customWidth="1"/>
    <col min="10759" max="10759" width="2.7109375" style="24" customWidth="1"/>
    <col min="10760" max="10760" width="9.140625" style="24" bestFit="1" customWidth="1"/>
    <col min="10761" max="10761" width="14" style="24" customWidth="1"/>
    <col min="10762" max="10762" width="13.42578125" style="24" customWidth="1"/>
    <col min="10763" max="11008" width="9.140625" style="24"/>
    <col min="11009" max="11009" width="10.28515625" style="24" customWidth="1"/>
    <col min="11010" max="11010" width="9.85546875" style="24" customWidth="1"/>
    <col min="11011" max="11011" width="12.42578125" style="24" customWidth="1"/>
    <col min="11012" max="11012" width="2.7109375" style="24" customWidth="1"/>
    <col min="11013" max="11013" width="8.85546875" style="24" customWidth="1"/>
    <col min="11014" max="11014" width="11.42578125" style="24" customWidth="1"/>
    <col min="11015" max="11015" width="2.7109375" style="24" customWidth="1"/>
    <col min="11016" max="11016" width="9.140625" style="24" bestFit="1" customWidth="1"/>
    <col min="11017" max="11017" width="14" style="24" customWidth="1"/>
    <col min="11018" max="11018" width="13.42578125" style="24" customWidth="1"/>
    <col min="11019" max="11264" width="9.140625" style="24"/>
    <col min="11265" max="11265" width="10.28515625" style="24" customWidth="1"/>
    <col min="11266" max="11266" width="9.85546875" style="24" customWidth="1"/>
    <col min="11267" max="11267" width="12.42578125" style="24" customWidth="1"/>
    <col min="11268" max="11268" width="2.7109375" style="24" customWidth="1"/>
    <col min="11269" max="11269" width="8.85546875" style="24" customWidth="1"/>
    <col min="11270" max="11270" width="11.42578125" style="24" customWidth="1"/>
    <col min="11271" max="11271" width="2.7109375" style="24" customWidth="1"/>
    <col min="11272" max="11272" width="9.140625" style="24" bestFit="1" customWidth="1"/>
    <col min="11273" max="11273" width="14" style="24" customWidth="1"/>
    <col min="11274" max="11274" width="13.42578125" style="24" customWidth="1"/>
    <col min="11275" max="11520" width="9.140625" style="24"/>
    <col min="11521" max="11521" width="10.28515625" style="24" customWidth="1"/>
    <col min="11522" max="11522" width="9.85546875" style="24" customWidth="1"/>
    <col min="11523" max="11523" width="12.42578125" style="24" customWidth="1"/>
    <col min="11524" max="11524" width="2.7109375" style="24" customWidth="1"/>
    <col min="11525" max="11525" width="8.85546875" style="24" customWidth="1"/>
    <col min="11526" max="11526" width="11.42578125" style="24" customWidth="1"/>
    <col min="11527" max="11527" width="2.7109375" style="24" customWidth="1"/>
    <col min="11528" max="11528" width="9.140625" style="24" bestFit="1" customWidth="1"/>
    <col min="11529" max="11529" width="14" style="24" customWidth="1"/>
    <col min="11530" max="11530" width="13.42578125" style="24" customWidth="1"/>
    <col min="11531" max="11776" width="9.140625" style="24"/>
    <col min="11777" max="11777" width="10.28515625" style="24" customWidth="1"/>
    <col min="11778" max="11778" width="9.85546875" style="24" customWidth="1"/>
    <col min="11779" max="11779" width="12.42578125" style="24" customWidth="1"/>
    <col min="11780" max="11780" width="2.7109375" style="24" customWidth="1"/>
    <col min="11781" max="11781" width="8.85546875" style="24" customWidth="1"/>
    <col min="11782" max="11782" width="11.42578125" style="24" customWidth="1"/>
    <col min="11783" max="11783" width="2.7109375" style="24" customWidth="1"/>
    <col min="11784" max="11784" width="9.140625" style="24" bestFit="1" customWidth="1"/>
    <col min="11785" max="11785" width="14" style="24" customWidth="1"/>
    <col min="11786" max="11786" width="13.42578125" style="24" customWidth="1"/>
    <col min="11787" max="12032" width="9.140625" style="24"/>
    <col min="12033" max="12033" width="10.28515625" style="24" customWidth="1"/>
    <col min="12034" max="12034" width="9.85546875" style="24" customWidth="1"/>
    <col min="12035" max="12035" width="12.42578125" style="24" customWidth="1"/>
    <col min="12036" max="12036" width="2.7109375" style="24" customWidth="1"/>
    <col min="12037" max="12037" width="8.85546875" style="24" customWidth="1"/>
    <col min="12038" max="12038" width="11.42578125" style="24" customWidth="1"/>
    <col min="12039" max="12039" width="2.7109375" style="24" customWidth="1"/>
    <col min="12040" max="12040" width="9.140625" style="24" bestFit="1" customWidth="1"/>
    <col min="12041" max="12041" width="14" style="24" customWidth="1"/>
    <col min="12042" max="12042" width="13.42578125" style="24" customWidth="1"/>
    <col min="12043" max="12288" width="9.140625" style="24"/>
    <col min="12289" max="12289" width="10.28515625" style="24" customWidth="1"/>
    <col min="12290" max="12290" width="9.85546875" style="24" customWidth="1"/>
    <col min="12291" max="12291" width="12.42578125" style="24" customWidth="1"/>
    <col min="12292" max="12292" width="2.7109375" style="24" customWidth="1"/>
    <col min="12293" max="12293" width="8.85546875" style="24" customWidth="1"/>
    <col min="12294" max="12294" width="11.42578125" style="24" customWidth="1"/>
    <col min="12295" max="12295" width="2.7109375" style="24" customWidth="1"/>
    <col min="12296" max="12296" width="9.140625" style="24" bestFit="1" customWidth="1"/>
    <col min="12297" max="12297" width="14" style="24" customWidth="1"/>
    <col min="12298" max="12298" width="13.42578125" style="24" customWidth="1"/>
    <col min="12299" max="12544" width="9.140625" style="24"/>
    <col min="12545" max="12545" width="10.28515625" style="24" customWidth="1"/>
    <col min="12546" max="12546" width="9.85546875" style="24" customWidth="1"/>
    <col min="12547" max="12547" width="12.42578125" style="24" customWidth="1"/>
    <col min="12548" max="12548" width="2.7109375" style="24" customWidth="1"/>
    <col min="12549" max="12549" width="8.85546875" style="24" customWidth="1"/>
    <col min="12550" max="12550" width="11.42578125" style="24" customWidth="1"/>
    <col min="12551" max="12551" width="2.7109375" style="24" customWidth="1"/>
    <col min="12552" max="12552" width="9.140625" style="24" bestFit="1" customWidth="1"/>
    <col min="12553" max="12553" width="14" style="24" customWidth="1"/>
    <col min="12554" max="12554" width="13.42578125" style="24" customWidth="1"/>
    <col min="12555" max="12800" width="9.140625" style="24"/>
    <col min="12801" max="12801" width="10.28515625" style="24" customWidth="1"/>
    <col min="12802" max="12802" width="9.85546875" style="24" customWidth="1"/>
    <col min="12803" max="12803" width="12.42578125" style="24" customWidth="1"/>
    <col min="12804" max="12804" width="2.7109375" style="24" customWidth="1"/>
    <col min="12805" max="12805" width="8.85546875" style="24" customWidth="1"/>
    <col min="12806" max="12806" width="11.42578125" style="24" customWidth="1"/>
    <col min="12807" max="12807" width="2.7109375" style="24" customWidth="1"/>
    <col min="12808" max="12808" width="9.140625" style="24" bestFit="1" customWidth="1"/>
    <col min="12809" max="12809" width="14" style="24" customWidth="1"/>
    <col min="12810" max="12810" width="13.42578125" style="24" customWidth="1"/>
    <col min="12811" max="13056" width="9.140625" style="24"/>
    <col min="13057" max="13057" width="10.28515625" style="24" customWidth="1"/>
    <col min="13058" max="13058" width="9.85546875" style="24" customWidth="1"/>
    <col min="13059" max="13059" width="12.42578125" style="24" customWidth="1"/>
    <col min="13060" max="13060" width="2.7109375" style="24" customWidth="1"/>
    <col min="13061" max="13061" width="8.85546875" style="24" customWidth="1"/>
    <col min="13062" max="13062" width="11.42578125" style="24" customWidth="1"/>
    <col min="13063" max="13063" width="2.7109375" style="24" customWidth="1"/>
    <col min="13064" max="13064" width="9.140625" style="24" bestFit="1" customWidth="1"/>
    <col min="13065" max="13065" width="14" style="24" customWidth="1"/>
    <col min="13066" max="13066" width="13.42578125" style="24" customWidth="1"/>
    <col min="13067" max="13312" width="9.140625" style="24"/>
    <col min="13313" max="13313" width="10.28515625" style="24" customWidth="1"/>
    <col min="13314" max="13314" width="9.85546875" style="24" customWidth="1"/>
    <col min="13315" max="13315" width="12.42578125" style="24" customWidth="1"/>
    <col min="13316" max="13316" width="2.7109375" style="24" customWidth="1"/>
    <col min="13317" max="13317" width="8.85546875" style="24" customWidth="1"/>
    <col min="13318" max="13318" width="11.42578125" style="24" customWidth="1"/>
    <col min="13319" max="13319" width="2.7109375" style="24" customWidth="1"/>
    <col min="13320" max="13320" width="9.140625" style="24" bestFit="1" customWidth="1"/>
    <col min="13321" max="13321" width="14" style="24" customWidth="1"/>
    <col min="13322" max="13322" width="13.42578125" style="24" customWidth="1"/>
    <col min="13323" max="13568" width="9.140625" style="24"/>
    <col min="13569" max="13569" width="10.28515625" style="24" customWidth="1"/>
    <col min="13570" max="13570" width="9.85546875" style="24" customWidth="1"/>
    <col min="13571" max="13571" width="12.42578125" style="24" customWidth="1"/>
    <col min="13572" max="13572" width="2.7109375" style="24" customWidth="1"/>
    <col min="13573" max="13573" width="8.85546875" style="24" customWidth="1"/>
    <col min="13574" max="13574" width="11.42578125" style="24" customWidth="1"/>
    <col min="13575" max="13575" width="2.7109375" style="24" customWidth="1"/>
    <col min="13576" max="13576" width="9.140625" style="24" bestFit="1" customWidth="1"/>
    <col min="13577" max="13577" width="14" style="24" customWidth="1"/>
    <col min="13578" max="13578" width="13.42578125" style="24" customWidth="1"/>
    <col min="13579" max="13824" width="9.140625" style="24"/>
    <col min="13825" max="13825" width="10.28515625" style="24" customWidth="1"/>
    <col min="13826" max="13826" width="9.85546875" style="24" customWidth="1"/>
    <col min="13827" max="13827" width="12.42578125" style="24" customWidth="1"/>
    <col min="13828" max="13828" width="2.7109375" style="24" customWidth="1"/>
    <col min="13829" max="13829" width="8.85546875" style="24" customWidth="1"/>
    <col min="13830" max="13830" width="11.42578125" style="24" customWidth="1"/>
    <col min="13831" max="13831" width="2.7109375" style="24" customWidth="1"/>
    <col min="13832" max="13832" width="9.140625" style="24" bestFit="1" customWidth="1"/>
    <col min="13833" max="13833" width="14" style="24" customWidth="1"/>
    <col min="13834" max="13834" width="13.42578125" style="24" customWidth="1"/>
    <col min="13835" max="14080" width="9.140625" style="24"/>
    <col min="14081" max="14081" width="10.28515625" style="24" customWidth="1"/>
    <col min="14082" max="14082" width="9.85546875" style="24" customWidth="1"/>
    <col min="14083" max="14083" width="12.42578125" style="24" customWidth="1"/>
    <col min="14084" max="14084" width="2.7109375" style="24" customWidth="1"/>
    <col min="14085" max="14085" width="8.85546875" style="24" customWidth="1"/>
    <col min="14086" max="14086" width="11.42578125" style="24" customWidth="1"/>
    <col min="14087" max="14087" width="2.7109375" style="24" customWidth="1"/>
    <col min="14088" max="14088" width="9.140625" style="24" bestFit="1" customWidth="1"/>
    <col min="14089" max="14089" width="14" style="24" customWidth="1"/>
    <col min="14090" max="14090" width="13.42578125" style="24" customWidth="1"/>
    <col min="14091" max="14336" width="9.140625" style="24"/>
    <col min="14337" max="14337" width="10.28515625" style="24" customWidth="1"/>
    <col min="14338" max="14338" width="9.85546875" style="24" customWidth="1"/>
    <col min="14339" max="14339" width="12.42578125" style="24" customWidth="1"/>
    <col min="14340" max="14340" width="2.7109375" style="24" customWidth="1"/>
    <col min="14341" max="14341" width="8.85546875" style="24" customWidth="1"/>
    <col min="14342" max="14342" width="11.42578125" style="24" customWidth="1"/>
    <col min="14343" max="14343" width="2.7109375" style="24" customWidth="1"/>
    <col min="14344" max="14344" width="9.140625" style="24" bestFit="1" customWidth="1"/>
    <col min="14345" max="14345" width="14" style="24" customWidth="1"/>
    <col min="14346" max="14346" width="13.42578125" style="24" customWidth="1"/>
    <col min="14347" max="14592" width="9.140625" style="24"/>
    <col min="14593" max="14593" width="10.28515625" style="24" customWidth="1"/>
    <col min="14594" max="14594" width="9.85546875" style="24" customWidth="1"/>
    <col min="14595" max="14595" width="12.42578125" style="24" customWidth="1"/>
    <col min="14596" max="14596" width="2.7109375" style="24" customWidth="1"/>
    <col min="14597" max="14597" width="8.85546875" style="24" customWidth="1"/>
    <col min="14598" max="14598" width="11.42578125" style="24" customWidth="1"/>
    <col min="14599" max="14599" width="2.7109375" style="24" customWidth="1"/>
    <col min="14600" max="14600" width="9.140625" style="24" bestFit="1" customWidth="1"/>
    <col min="14601" max="14601" width="14" style="24" customWidth="1"/>
    <col min="14602" max="14602" width="13.42578125" style="24" customWidth="1"/>
    <col min="14603" max="14848" width="9.140625" style="24"/>
    <col min="14849" max="14849" width="10.28515625" style="24" customWidth="1"/>
    <col min="14850" max="14850" width="9.85546875" style="24" customWidth="1"/>
    <col min="14851" max="14851" width="12.42578125" style="24" customWidth="1"/>
    <col min="14852" max="14852" width="2.7109375" style="24" customWidth="1"/>
    <col min="14853" max="14853" width="8.85546875" style="24" customWidth="1"/>
    <col min="14854" max="14854" width="11.42578125" style="24" customWidth="1"/>
    <col min="14855" max="14855" width="2.7109375" style="24" customWidth="1"/>
    <col min="14856" max="14856" width="9.140625" style="24" bestFit="1" customWidth="1"/>
    <col min="14857" max="14857" width="14" style="24" customWidth="1"/>
    <col min="14858" max="14858" width="13.42578125" style="24" customWidth="1"/>
    <col min="14859" max="15104" width="9.140625" style="24"/>
    <col min="15105" max="15105" width="10.28515625" style="24" customWidth="1"/>
    <col min="15106" max="15106" width="9.85546875" style="24" customWidth="1"/>
    <col min="15107" max="15107" width="12.42578125" style="24" customWidth="1"/>
    <col min="15108" max="15108" width="2.7109375" style="24" customWidth="1"/>
    <col min="15109" max="15109" width="8.85546875" style="24" customWidth="1"/>
    <col min="15110" max="15110" width="11.42578125" style="24" customWidth="1"/>
    <col min="15111" max="15111" width="2.7109375" style="24" customWidth="1"/>
    <col min="15112" max="15112" width="9.140625" style="24" bestFit="1" customWidth="1"/>
    <col min="15113" max="15113" width="14" style="24" customWidth="1"/>
    <col min="15114" max="15114" width="13.42578125" style="24" customWidth="1"/>
    <col min="15115" max="15360" width="9.140625" style="24"/>
    <col min="15361" max="15361" width="10.28515625" style="24" customWidth="1"/>
    <col min="15362" max="15362" width="9.85546875" style="24" customWidth="1"/>
    <col min="15363" max="15363" width="12.42578125" style="24" customWidth="1"/>
    <col min="15364" max="15364" width="2.7109375" style="24" customWidth="1"/>
    <col min="15365" max="15365" width="8.85546875" style="24" customWidth="1"/>
    <col min="15366" max="15366" width="11.42578125" style="24" customWidth="1"/>
    <col min="15367" max="15367" width="2.7109375" style="24" customWidth="1"/>
    <col min="15368" max="15368" width="9.140625" style="24" bestFit="1" customWidth="1"/>
    <col min="15369" max="15369" width="14" style="24" customWidth="1"/>
    <col min="15370" max="15370" width="13.42578125" style="24" customWidth="1"/>
    <col min="15371" max="15616" width="9.140625" style="24"/>
    <col min="15617" max="15617" width="10.28515625" style="24" customWidth="1"/>
    <col min="15618" max="15618" width="9.85546875" style="24" customWidth="1"/>
    <col min="15619" max="15619" width="12.42578125" style="24" customWidth="1"/>
    <col min="15620" max="15620" width="2.7109375" style="24" customWidth="1"/>
    <col min="15621" max="15621" width="8.85546875" style="24" customWidth="1"/>
    <col min="15622" max="15622" width="11.42578125" style="24" customWidth="1"/>
    <col min="15623" max="15623" width="2.7109375" style="24" customWidth="1"/>
    <col min="15624" max="15624" width="9.140625" style="24" bestFit="1" customWidth="1"/>
    <col min="15625" max="15625" width="14" style="24" customWidth="1"/>
    <col min="15626" max="15626" width="13.42578125" style="24" customWidth="1"/>
    <col min="15627" max="15872" width="9.140625" style="24"/>
    <col min="15873" max="15873" width="10.28515625" style="24" customWidth="1"/>
    <col min="15874" max="15874" width="9.85546875" style="24" customWidth="1"/>
    <col min="15875" max="15875" width="12.42578125" style="24" customWidth="1"/>
    <col min="15876" max="15876" width="2.7109375" style="24" customWidth="1"/>
    <col min="15877" max="15877" width="8.85546875" style="24" customWidth="1"/>
    <col min="15878" max="15878" width="11.42578125" style="24" customWidth="1"/>
    <col min="15879" max="15879" width="2.7109375" style="24" customWidth="1"/>
    <col min="15880" max="15880" width="9.140625" style="24" bestFit="1" customWidth="1"/>
    <col min="15881" max="15881" width="14" style="24" customWidth="1"/>
    <col min="15882" max="15882" width="13.42578125" style="24" customWidth="1"/>
    <col min="15883" max="16128" width="9.140625" style="24"/>
    <col min="16129" max="16129" width="10.28515625" style="24" customWidth="1"/>
    <col min="16130" max="16130" width="9.85546875" style="24" customWidth="1"/>
    <col min="16131" max="16131" width="12.42578125" style="24" customWidth="1"/>
    <col min="16132" max="16132" width="2.7109375" style="24" customWidth="1"/>
    <col min="16133" max="16133" width="8.85546875" style="24" customWidth="1"/>
    <col min="16134" max="16134" width="11.42578125" style="24" customWidth="1"/>
    <col min="16135" max="16135" width="2.7109375" style="24" customWidth="1"/>
    <col min="16136" max="16136" width="9.140625" style="24" bestFit="1" customWidth="1"/>
    <col min="16137" max="16137" width="14" style="24" customWidth="1"/>
    <col min="16138" max="16138" width="13.42578125" style="24" customWidth="1"/>
    <col min="16139" max="16384" width="9.140625" style="24"/>
  </cols>
  <sheetData>
    <row r="1" spans="1:10" s="17" customFormat="1" ht="74.25" customHeight="1">
      <c r="A1" s="14" t="s">
        <v>4</v>
      </c>
      <c r="B1" s="15" t="s">
        <v>5</v>
      </c>
      <c r="C1" s="16" t="s">
        <v>6</v>
      </c>
      <c r="E1" s="14" t="s">
        <v>7</v>
      </c>
      <c r="F1" s="18" t="s">
        <v>8</v>
      </c>
      <c r="H1" s="16" t="s">
        <v>9</v>
      </c>
      <c r="I1" s="16" t="s">
        <v>10</v>
      </c>
      <c r="J1" s="188" t="s">
        <v>11</v>
      </c>
    </row>
    <row r="2" spans="1:10" ht="12.75" hidden="1">
      <c r="A2" s="19">
        <f>+B2</f>
        <v>17917</v>
      </c>
      <c r="B2" s="20">
        <v>17917</v>
      </c>
      <c r="C2" s="21">
        <v>0.02</v>
      </c>
      <c r="D2" s="22"/>
      <c r="E2" s="23" t="s">
        <v>12</v>
      </c>
      <c r="F2" s="23"/>
      <c r="J2" s="25"/>
    </row>
    <row r="3" spans="1:10" ht="12.75" hidden="1">
      <c r="A3" s="19">
        <f t="shared" ref="A3:A66" si="0">+B3</f>
        <v>17948</v>
      </c>
      <c r="B3" s="20">
        <v>17948</v>
      </c>
      <c r="C3" s="21">
        <v>0.02</v>
      </c>
      <c r="E3" s="23" t="s">
        <v>12</v>
      </c>
      <c r="F3" s="23"/>
      <c r="J3" s="25"/>
    </row>
    <row r="4" spans="1:10" ht="12.75" hidden="1">
      <c r="A4" s="19">
        <f t="shared" si="0"/>
        <v>17976</v>
      </c>
      <c r="B4" s="20">
        <v>17976</v>
      </c>
      <c r="C4" s="21">
        <v>0.02</v>
      </c>
      <c r="E4" s="23" t="s">
        <v>12</v>
      </c>
      <c r="F4" s="23"/>
      <c r="J4" s="25"/>
    </row>
    <row r="5" spans="1:10" ht="12.75" hidden="1">
      <c r="A5" s="19">
        <f t="shared" si="0"/>
        <v>18007</v>
      </c>
      <c r="B5" s="20">
        <v>18007</v>
      </c>
      <c r="C5" s="21">
        <v>0.02</v>
      </c>
      <c r="E5" s="23" t="s">
        <v>12</v>
      </c>
      <c r="F5" s="23"/>
      <c r="J5" s="25"/>
    </row>
    <row r="6" spans="1:10" ht="12.75" hidden="1">
      <c r="A6" s="19">
        <f t="shared" si="0"/>
        <v>18037</v>
      </c>
      <c r="B6" s="20">
        <v>18037</v>
      </c>
      <c r="C6" s="21">
        <v>0.02</v>
      </c>
      <c r="E6" s="23" t="s">
        <v>12</v>
      </c>
      <c r="F6" s="23"/>
      <c r="J6" s="25"/>
    </row>
    <row r="7" spans="1:10" ht="12.75" hidden="1">
      <c r="A7" s="19">
        <f t="shared" si="0"/>
        <v>18068</v>
      </c>
      <c r="B7" s="20">
        <v>18068</v>
      </c>
      <c r="C7" s="21">
        <v>0.02</v>
      </c>
      <c r="E7" s="23" t="s">
        <v>12</v>
      </c>
      <c r="F7" s="23"/>
      <c r="J7" s="25"/>
    </row>
    <row r="8" spans="1:10" ht="12.75" hidden="1">
      <c r="A8" s="19">
        <f t="shared" si="0"/>
        <v>18098</v>
      </c>
      <c r="B8" s="20">
        <v>18098</v>
      </c>
      <c r="C8" s="21">
        <v>0.02</v>
      </c>
      <c r="E8" s="23" t="s">
        <v>12</v>
      </c>
      <c r="F8" s="23"/>
      <c r="J8" s="25"/>
    </row>
    <row r="9" spans="1:10" ht="12.75" hidden="1">
      <c r="A9" s="19">
        <f t="shared" si="0"/>
        <v>18129</v>
      </c>
      <c r="B9" s="20">
        <v>18129</v>
      </c>
      <c r="C9" s="21">
        <v>0.02</v>
      </c>
      <c r="E9" s="23" t="s">
        <v>12</v>
      </c>
      <c r="F9" s="23"/>
      <c r="J9" s="25"/>
    </row>
    <row r="10" spans="1:10" ht="12.75" hidden="1">
      <c r="A10" s="19">
        <f t="shared" si="0"/>
        <v>18160</v>
      </c>
      <c r="B10" s="20">
        <v>18160</v>
      </c>
      <c r="C10" s="21">
        <v>0.02</v>
      </c>
      <c r="E10" s="23" t="s">
        <v>12</v>
      </c>
      <c r="F10" s="23"/>
      <c r="J10" s="25"/>
    </row>
    <row r="11" spans="1:10" ht="12.75" hidden="1">
      <c r="A11" s="19">
        <f t="shared" si="0"/>
        <v>18190</v>
      </c>
      <c r="B11" s="20">
        <v>18190</v>
      </c>
      <c r="C11" s="21">
        <v>0.02</v>
      </c>
      <c r="E11" s="23" t="s">
        <v>12</v>
      </c>
      <c r="F11" s="23"/>
      <c r="J11" s="25"/>
    </row>
    <row r="12" spans="1:10" ht="12.75" hidden="1">
      <c r="A12" s="19">
        <f t="shared" si="0"/>
        <v>18221</v>
      </c>
      <c r="B12" s="20">
        <v>18221</v>
      </c>
      <c r="C12" s="21">
        <v>0.02</v>
      </c>
      <c r="E12" s="23" t="s">
        <v>12</v>
      </c>
      <c r="F12" s="23"/>
      <c r="J12" s="25"/>
    </row>
    <row r="13" spans="1:10" ht="12.75" hidden="1">
      <c r="A13" s="19">
        <f t="shared" si="0"/>
        <v>18251</v>
      </c>
      <c r="B13" s="20">
        <v>18251</v>
      </c>
      <c r="C13" s="21">
        <v>0.02</v>
      </c>
      <c r="E13" s="23" t="s">
        <v>12</v>
      </c>
      <c r="F13" s="23"/>
      <c r="J13" s="25"/>
    </row>
    <row r="14" spans="1:10" ht="12.75" hidden="1">
      <c r="A14" s="19">
        <f t="shared" si="0"/>
        <v>18282</v>
      </c>
      <c r="B14" s="20">
        <v>18282</v>
      </c>
      <c r="C14" s="21">
        <v>0.02</v>
      </c>
      <c r="E14" s="23" t="s">
        <v>12</v>
      </c>
      <c r="F14" s="23"/>
      <c r="J14" s="25"/>
    </row>
    <row r="15" spans="1:10" ht="12.75" hidden="1">
      <c r="A15" s="19">
        <f t="shared" si="0"/>
        <v>18313</v>
      </c>
      <c r="B15" s="20">
        <v>18313</v>
      </c>
      <c r="C15" s="21">
        <v>0.02</v>
      </c>
      <c r="E15" s="23" t="s">
        <v>12</v>
      </c>
      <c r="F15" s="23"/>
      <c r="J15" s="25"/>
    </row>
    <row r="16" spans="1:10" ht="12.75" hidden="1">
      <c r="A16" s="19">
        <f t="shared" si="0"/>
        <v>18341</v>
      </c>
      <c r="B16" s="20">
        <v>18341</v>
      </c>
      <c r="C16" s="21">
        <v>0.02</v>
      </c>
      <c r="E16" s="23" t="s">
        <v>12</v>
      </c>
      <c r="F16" s="23"/>
      <c r="J16" s="25"/>
    </row>
    <row r="17" spans="1:10" ht="12.75" hidden="1">
      <c r="A17" s="19">
        <f t="shared" si="0"/>
        <v>18372</v>
      </c>
      <c r="B17" s="20">
        <v>18372</v>
      </c>
      <c r="C17" s="21">
        <v>0.02</v>
      </c>
      <c r="E17" s="23" t="s">
        <v>12</v>
      </c>
      <c r="F17" s="23"/>
      <c r="J17" s="25"/>
    </row>
    <row r="18" spans="1:10" ht="12.75" hidden="1">
      <c r="A18" s="19">
        <f t="shared" si="0"/>
        <v>18402</v>
      </c>
      <c r="B18" s="20">
        <v>18402</v>
      </c>
      <c r="C18" s="21">
        <v>0.02</v>
      </c>
      <c r="E18" s="23" t="s">
        <v>12</v>
      </c>
      <c r="F18" s="23"/>
      <c r="J18" s="25"/>
    </row>
    <row r="19" spans="1:10" ht="12.75" hidden="1">
      <c r="A19" s="19">
        <f t="shared" si="0"/>
        <v>18433</v>
      </c>
      <c r="B19" s="20">
        <v>18433</v>
      </c>
      <c r="C19" s="21">
        <v>0.02</v>
      </c>
      <c r="E19" s="23" t="s">
        <v>12</v>
      </c>
      <c r="F19" s="23"/>
      <c r="J19" s="25"/>
    </row>
    <row r="20" spans="1:10" ht="12.75" hidden="1">
      <c r="A20" s="19">
        <f t="shared" si="0"/>
        <v>18463</v>
      </c>
      <c r="B20" s="20">
        <v>18463</v>
      </c>
      <c r="C20" s="21">
        <v>0.02</v>
      </c>
      <c r="E20" s="23" t="s">
        <v>12</v>
      </c>
      <c r="F20" s="23"/>
      <c r="J20" s="25"/>
    </row>
    <row r="21" spans="1:10" ht="12.75" hidden="1">
      <c r="A21" s="19">
        <f t="shared" si="0"/>
        <v>18494</v>
      </c>
      <c r="B21" s="20">
        <v>18494</v>
      </c>
      <c r="C21" s="21">
        <v>0.02</v>
      </c>
      <c r="E21" s="23" t="s">
        <v>12</v>
      </c>
      <c r="F21" s="23"/>
      <c r="J21" s="25"/>
    </row>
    <row r="22" spans="1:10" ht="12.75" hidden="1">
      <c r="A22" s="19">
        <f t="shared" si="0"/>
        <v>18525</v>
      </c>
      <c r="B22" s="20">
        <v>18525</v>
      </c>
      <c r="C22" s="21">
        <v>2.0799999999999999E-2</v>
      </c>
      <c r="E22" s="23" t="s">
        <v>12</v>
      </c>
      <c r="F22" s="23"/>
      <c r="J22" s="25"/>
    </row>
    <row r="23" spans="1:10" ht="12.75" hidden="1">
      <c r="A23" s="19">
        <f t="shared" si="0"/>
        <v>18555</v>
      </c>
      <c r="B23" s="20">
        <v>18555</v>
      </c>
      <c r="C23" s="21">
        <v>2.2499999999999999E-2</v>
      </c>
      <c r="E23" s="23" t="s">
        <v>12</v>
      </c>
      <c r="F23" s="23"/>
      <c r="J23" s="25"/>
    </row>
    <row r="24" spans="1:10" ht="12.75" hidden="1">
      <c r="A24" s="19">
        <f t="shared" si="0"/>
        <v>18586</v>
      </c>
      <c r="B24" s="20">
        <v>18586</v>
      </c>
      <c r="C24" s="21">
        <v>2.2499999999999999E-2</v>
      </c>
      <c r="E24" s="23" t="s">
        <v>12</v>
      </c>
      <c r="F24" s="23"/>
      <c r="J24" s="25"/>
    </row>
    <row r="25" spans="1:10" ht="12.75" hidden="1">
      <c r="A25" s="19">
        <f t="shared" si="0"/>
        <v>18616</v>
      </c>
      <c r="B25" s="20">
        <v>18616</v>
      </c>
      <c r="C25" s="21">
        <v>2.2499999999999999E-2</v>
      </c>
      <c r="E25" s="23" t="s">
        <v>12</v>
      </c>
      <c r="F25" s="23"/>
      <c r="J25" s="25"/>
    </row>
    <row r="26" spans="1:10" ht="12.75" hidden="1">
      <c r="A26" s="19">
        <f t="shared" si="0"/>
        <v>18647</v>
      </c>
      <c r="B26" s="20">
        <v>18647</v>
      </c>
      <c r="C26" s="21">
        <v>2.4399999999999998E-2</v>
      </c>
      <c r="E26" s="23" t="s">
        <v>12</v>
      </c>
      <c r="F26" s="23"/>
      <c r="J26" s="25"/>
    </row>
    <row r="27" spans="1:10" ht="12.75" hidden="1">
      <c r="A27" s="19">
        <f t="shared" si="0"/>
        <v>18678</v>
      </c>
      <c r="B27" s="20">
        <v>18678</v>
      </c>
      <c r="C27" s="21">
        <v>2.5000000000000001E-2</v>
      </c>
      <c r="E27" s="23" t="s">
        <v>12</v>
      </c>
      <c r="F27" s="23"/>
      <c r="J27" s="25"/>
    </row>
    <row r="28" spans="1:10" ht="12.75" hidden="1">
      <c r="A28" s="19">
        <f t="shared" si="0"/>
        <v>18706</v>
      </c>
      <c r="B28" s="20">
        <v>18706</v>
      </c>
      <c r="C28" s="21">
        <v>2.5000000000000001E-2</v>
      </c>
      <c r="E28" s="23" t="s">
        <v>12</v>
      </c>
      <c r="F28" s="23"/>
      <c r="J28" s="25"/>
    </row>
    <row r="29" spans="1:10" ht="12.75" hidden="1">
      <c r="A29" s="19">
        <f t="shared" si="0"/>
        <v>18737</v>
      </c>
      <c r="B29" s="20">
        <v>18737</v>
      </c>
      <c r="C29" s="21">
        <v>2.5000000000000001E-2</v>
      </c>
      <c r="E29" s="23" t="s">
        <v>12</v>
      </c>
      <c r="F29" s="23"/>
      <c r="J29" s="25"/>
    </row>
    <row r="30" spans="1:10" ht="12.75" hidden="1">
      <c r="A30" s="19">
        <f t="shared" si="0"/>
        <v>18767</v>
      </c>
      <c r="B30" s="20">
        <v>18767</v>
      </c>
      <c r="C30" s="21">
        <v>2.5000000000000001E-2</v>
      </c>
      <c r="E30" s="23" t="s">
        <v>12</v>
      </c>
      <c r="F30" s="23"/>
      <c r="J30" s="25"/>
    </row>
    <row r="31" spans="1:10" ht="12.75" hidden="1">
      <c r="A31" s="19">
        <f t="shared" si="0"/>
        <v>18798</v>
      </c>
      <c r="B31" s="20">
        <v>18798</v>
      </c>
      <c r="C31" s="21">
        <v>2.5000000000000001E-2</v>
      </c>
      <c r="E31" s="23" t="s">
        <v>12</v>
      </c>
      <c r="F31" s="23"/>
      <c r="J31" s="25"/>
    </row>
    <row r="32" spans="1:10" ht="12.75" hidden="1">
      <c r="A32" s="19">
        <f t="shared" si="0"/>
        <v>18828</v>
      </c>
      <c r="B32" s="20">
        <v>18828</v>
      </c>
      <c r="C32" s="21">
        <v>2.5000000000000001E-2</v>
      </c>
      <c r="E32" s="23" t="s">
        <v>12</v>
      </c>
      <c r="F32" s="23"/>
      <c r="J32" s="25"/>
    </row>
    <row r="33" spans="1:10" ht="12.75" hidden="1">
      <c r="A33" s="19">
        <f t="shared" si="0"/>
        <v>18859</v>
      </c>
      <c r="B33" s="20">
        <v>18859</v>
      </c>
      <c r="C33" s="21">
        <v>2.5000000000000001E-2</v>
      </c>
      <c r="E33" s="23" t="s">
        <v>12</v>
      </c>
      <c r="F33" s="23"/>
      <c r="J33" s="25"/>
    </row>
    <row r="34" spans="1:10" ht="12.75" hidden="1">
      <c r="A34" s="19">
        <f t="shared" si="0"/>
        <v>18890</v>
      </c>
      <c r="B34" s="20">
        <v>18890</v>
      </c>
      <c r="C34" s="21">
        <v>2.5000000000000001E-2</v>
      </c>
      <c r="E34" s="23" t="s">
        <v>12</v>
      </c>
      <c r="F34" s="23"/>
      <c r="J34" s="25"/>
    </row>
    <row r="35" spans="1:10" ht="12.75" hidden="1">
      <c r="A35" s="19">
        <f t="shared" si="0"/>
        <v>18920</v>
      </c>
      <c r="B35" s="20">
        <v>18920</v>
      </c>
      <c r="C35" s="21">
        <v>2.6200000000000001E-2</v>
      </c>
      <c r="E35" s="23" t="s">
        <v>12</v>
      </c>
      <c r="F35" s="23"/>
      <c r="J35" s="25"/>
    </row>
    <row r="36" spans="1:10" ht="12.75" hidden="1">
      <c r="A36" s="19">
        <f t="shared" si="0"/>
        <v>18951</v>
      </c>
      <c r="B36" s="20">
        <v>18951</v>
      </c>
      <c r="C36" s="21">
        <v>2.75E-2</v>
      </c>
      <c r="E36" s="23" t="s">
        <v>12</v>
      </c>
      <c r="F36" s="23"/>
      <c r="J36" s="25"/>
    </row>
    <row r="37" spans="1:10" ht="12.75" hidden="1">
      <c r="A37" s="19">
        <f t="shared" si="0"/>
        <v>18981</v>
      </c>
      <c r="B37" s="20">
        <v>18981</v>
      </c>
      <c r="C37" s="21">
        <v>2.8500000000000001E-2</v>
      </c>
      <c r="E37" s="23" t="s">
        <v>12</v>
      </c>
      <c r="F37" s="23"/>
      <c r="J37" s="25"/>
    </row>
    <row r="38" spans="1:10" ht="12.75" hidden="1">
      <c r="A38" s="19">
        <f t="shared" si="0"/>
        <v>19012</v>
      </c>
      <c r="B38" s="20">
        <v>19012</v>
      </c>
      <c r="C38" s="21">
        <v>0.03</v>
      </c>
      <c r="E38" s="23" t="s">
        <v>12</v>
      </c>
      <c r="F38" s="23"/>
      <c r="J38" s="25"/>
    </row>
    <row r="39" spans="1:10" ht="12.75" hidden="1">
      <c r="A39" s="19">
        <f t="shared" si="0"/>
        <v>19043</v>
      </c>
      <c r="B39" s="20">
        <v>19043</v>
      </c>
      <c r="C39" s="21">
        <v>0.03</v>
      </c>
      <c r="E39" s="23" t="s">
        <v>12</v>
      </c>
      <c r="F39" s="23"/>
      <c r="J39" s="25"/>
    </row>
    <row r="40" spans="1:10" ht="12.75" hidden="1">
      <c r="A40" s="19">
        <f t="shared" si="0"/>
        <v>19072</v>
      </c>
      <c r="B40" s="20">
        <v>19072</v>
      </c>
      <c r="C40" s="21">
        <v>0.03</v>
      </c>
      <c r="E40" s="23" t="s">
        <v>12</v>
      </c>
      <c r="F40" s="23"/>
      <c r="J40" s="25"/>
    </row>
    <row r="41" spans="1:10" ht="12.75" hidden="1">
      <c r="A41" s="19">
        <f t="shared" si="0"/>
        <v>19103</v>
      </c>
      <c r="B41" s="20">
        <v>19103</v>
      </c>
      <c r="C41" s="21">
        <v>0.03</v>
      </c>
      <c r="E41" s="23" t="s">
        <v>12</v>
      </c>
      <c r="F41" s="23"/>
      <c r="J41" s="25"/>
    </row>
    <row r="42" spans="1:10" ht="12.75" hidden="1">
      <c r="A42" s="19">
        <f t="shared" si="0"/>
        <v>19133</v>
      </c>
      <c r="B42" s="20">
        <v>19133</v>
      </c>
      <c r="C42" s="21">
        <v>0.03</v>
      </c>
      <c r="E42" s="23" t="s">
        <v>12</v>
      </c>
      <c r="F42" s="23"/>
      <c r="J42" s="25"/>
    </row>
    <row r="43" spans="1:10" ht="12.75" hidden="1">
      <c r="A43" s="19">
        <f t="shared" si="0"/>
        <v>19164</v>
      </c>
      <c r="B43" s="20">
        <v>19164</v>
      </c>
      <c r="C43" s="21">
        <v>0.03</v>
      </c>
      <c r="E43" s="23" t="s">
        <v>12</v>
      </c>
      <c r="F43" s="23"/>
      <c r="J43" s="25"/>
    </row>
    <row r="44" spans="1:10" ht="12.75" hidden="1">
      <c r="A44" s="19">
        <f t="shared" si="0"/>
        <v>19194</v>
      </c>
      <c r="B44" s="20">
        <v>19194</v>
      </c>
      <c r="C44" s="21">
        <v>0.03</v>
      </c>
      <c r="E44" s="23" t="s">
        <v>12</v>
      </c>
      <c r="F44" s="23"/>
      <c r="J44" s="25"/>
    </row>
    <row r="45" spans="1:10" ht="12.75" hidden="1">
      <c r="A45" s="19">
        <f t="shared" si="0"/>
        <v>19225</v>
      </c>
      <c r="B45" s="20">
        <v>19225</v>
      </c>
      <c r="C45" s="21">
        <v>0.03</v>
      </c>
      <c r="E45" s="23" t="s">
        <v>12</v>
      </c>
      <c r="F45" s="23"/>
      <c r="J45" s="25"/>
    </row>
    <row r="46" spans="1:10" ht="12.75" hidden="1">
      <c r="A46" s="19">
        <f t="shared" si="0"/>
        <v>19256</v>
      </c>
      <c r="B46" s="20">
        <v>19256</v>
      </c>
      <c r="C46" s="21">
        <v>0.03</v>
      </c>
      <c r="E46" s="23" t="s">
        <v>12</v>
      </c>
      <c r="F46" s="23"/>
      <c r="J46" s="25"/>
    </row>
    <row r="47" spans="1:10" ht="12.75" hidden="1">
      <c r="A47" s="19">
        <f t="shared" si="0"/>
        <v>19286</v>
      </c>
      <c r="B47" s="20">
        <v>19286</v>
      </c>
      <c r="C47" s="21">
        <v>0.03</v>
      </c>
      <c r="E47" s="23" t="s">
        <v>12</v>
      </c>
      <c r="F47" s="23"/>
      <c r="J47" s="25"/>
    </row>
    <row r="48" spans="1:10" ht="12.75" hidden="1">
      <c r="A48" s="19">
        <f t="shared" si="0"/>
        <v>19317</v>
      </c>
      <c r="B48" s="20">
        <v>19317</v>
      </c>
      <c r="C48" s="21">
        <v>0.03</v>
      </c>
      <c r="E48" s="23" t="s">
        <v>12</v>
      </c>
      <c r="F48" s="23"/>
      <c r="J48" s="25"/>
    </row>
    <row r="49" spans="1:10" ht="12.75" hidden="1">
      <c r="A49" s="19">
        <f t="shared" si="0"/>
        <v>19347</v>
      </c>
      <c r="B49" s="20">
        <v>19347</v>
      </c>
      <c r="C49" s="21">
        <v>0.03</v>
      </c>
      <c r="E49" s="23" t="s">
        <v>12</v>
      </c>
      <c r="F49" s="23"/>
      <c r="J49" s="25"/>
    </row>
    <row r="50" spans="1:10" ht="12.75" hidden="1">
      <c r="A50" s="19">
        <f t="shared" si="0"/>
        <v>19378</v>
      </c>
      <c r="B50" s="20">
        <v>19378</v>
      </c>
      <c r="C50" s="21">
        <v>0.03</v>
      </c>
      <c r="E50" s="23" t="s">
        <v>12</v>
      </c>
      <c r="F50" s="23"/>
      <c r="J50" s="25"/>
    </row>
    <row r="51" spans="1:10" ht="12.75" hidden="1">
      <c r="A51" s="19">
        <f t="shared" si="0"/>
        <v>19409</v>
      </c>
      <c r="B51" s="20">
        <v>19409</v>
      </c>
      <c r="C51" s="21">
        <v>0.03</v>
      </c>
      <c r="E51" s="23" t="s">
        <v>12</v>
      </c>
      <c r="F51" s="23"/>
      <c r="J51" s="25"/>
    </row>
    <row r="52" spans="1:10" ht="12.75" hidden="1">
      <c r="A52" s="19">
        <f t="shared" si="0"/>
        <v>19437</v>
      </c>
      <c r="B52" s="20">
        <v>19437</v>
      </c>
      <c r="C52" s="21">
        <v>0.03</v>
      </c>
      <c r="E52" s="23" t="s">
        <v>12</v>
      </c>
      <c r="F52" s="23"/>
      <c r="J52" s="25"/>
    </row>
    <row r="53" spans="1:10" ht="12.75" hidden="1">
      <c r="A53" s="19">
        <f t="shared" si="0"/>
        <v>19468</v>
      </c>
      <c r="B53" s="20">
        <v>19468</v>
      </c>
      <c r="C53" s="21">
        <v>3.0299999999999997E-2</v>
      </c>
      <c r="E53" s="23" t="s">
        <v>12</v>
      </c>
      <c r="F53" s="23"/>
      <c r="J53" s="25"/>
    </row>
    <row r="54" spans="1:10" ht="12.75" hidden="1">
      <c r="A54" s="19">
        <f t="shared" si="0"/>
        <v>19498</v>
      </c>
      <c r="B54" s="20">
        <v>19498</v>
      </c>
      <c r="C54" s="21">
        <v>3.2500000000000001E-2</v>
      </c>
      <c r="E54" s="23" t="s">
        <v>12</v>
      </c>
      <c r="F54" s="23"/>
      <c r="J54" s="25"/>
    </row>
    <row r="55" spans="1:10" ht="12.75" hidden="1">
      <c r="A55" s="19">
        <f t="shared" si="0"/>
        <v>19529</v>
      </c>
      <c r="B55" s="20">
        <v>19529</v>
      </c>
      <c r="C55" s="21">
        <v>3.2500000000000001E-2</v>
      </c>
      <c r="E55" s="23" t="s">
        <v>12</v>
      </c>
      <c r="F55" s="23"/>
      <c r="J55" s="25"/>
    </row>
    <row r="56" spans="1:10" ht="12.75" hidden="1">
      <c r="A56" s="19">
        <f t="shared" si="0"/>
        <v>19559</v>
      </c>
      <c r="B56" s="20">
        <v>19559</v>
      </c>
      <c r="C56" s="21">
        <v>3.2500000000000001E-2</v>
      </c>
      <c r="E56" s="23" t="s">
        <v>12</v>
      </c>
      <c r="F56" s="23"/>
      <c r="J56" s="25"/>
    </row>
    <row r="57" spans="1:10" ht="12.75" hidden="1">
      <c r="A57" s="19">
        <f t="shared" si="0"/>
        <v>19590</v>
      </c>
      <c r="B57" s="20">
        <v>19590</v>
      </c>
      <c r="C57" s="21">
        <v>3.2500000000000001E-2</v>
      </c>
      <c r="E57" s="23" t="s">
        <v>12</v>
      </c>
      <c r="F57" s="23"/>
      <c r="J57" s="25"/>
    </row>
    <row r="58" spans="1:10" ht="12.75" hidden="1">
      <c r="A58" s="19">
        <f t="shared" si="0"/>
        <v>19621</v>
      </c>
      <c r="B58" s="20">
        <v>19621</v>
      </c>
      <c r="C58" s="21">
        <v>3.2500000000000001E-2</v>
      </c>
      <c r="E58" s="23" t="s">
        <v>12</v>
      </c>
      <c r="F58" s="23"/>
      <c r="J58" s="25"/>
    </row>
    <row r="59" spans="1:10" ht="12.75" hidden="1">
      <c r="A59" s="19">
        <f t="shared" si="0"/>
        <v>19651</v>
      </c>
      <c r="B59" s="20">
        <v>19651</v>
      </c>
      <c r="C59" s="21">
        <v>3.2500000000000001E-2</v>
      </c>
      <c r="E59" s="23" t="s">
        <v>12</v>
      </c>
      <c r="F59" s="23"/>
      <c r="J59" s="25"/>
    </row>
    <row r="60" spans="1:10" ht="12.75" hidden="1">
      <c r="A60" s="19">
        <f t="shared" si="0"/>
        <v>19682</v>
      </c>
      <c r="B60" s="20">
        <v>19682</v>
      </c>
      <c r="C60" s="21">
        <v>3.2500000000000001E-2</v>
      </c>
      <c r="E60" s="23" t="s">
        <v>12</v>
      </c>
      <c r="F60" s="23"/>
      <c r="J60" s="25"/>
    </row>
    <row r="61" spans="1:10" ht="12.75" hidden="1">
      <c r="A61" s="19">
        <f t="shared" si="0"/>
        <v>19712</v>
      </c>
      <c r="B61" s="20">
        <v>19712</v>
      </c>
      <c r="C61" s="21">
        <v>3.2500000000000001E-2</v>
      </c>
      <c r="E61" s="23" t="s">
        <v>12</v>
      </c>
      <c r="F61" s="23"/>
      <c r="J61" s="25"/>
    </row>
    <row r="62" spans="1:10" ht="12.75" hidden="1">
      <c r="A62" s="19">
        <f t="shared" si="0"/>
        <v>19743</v>
      </c>
      <c r="B62" s="20">
        <v>19743</v>
      </c>
      <c r="C62" s="21">
        <v>3.2500000000000001E-2</v>
      </c>
      <c r="E62" s="23" t="s">
        <v>12</v>
      </c>
      <c r="F62" s="23"/>
      <c r="J62" s="25"/>
    </row>
    <row r="63" spans="1:10" ht="12.75" hidden="1">
      <c r="A63" s="19">
        <f t="shared" si="0"/>
        <v>19774</v>
      </c>
      <c r="B63" s="20">
        <v>19774</v>
      </c>
      <c r="C63" s="21">
        <v>3.2500000000000001E-2</v>
      </c>
      <c r="E63" s="23" t="s">
        <v>12</v>
      </c>
      <c r="F63" s="23"/>
      <c r="J63" s="25"/>
    </row>
    <row r="64" spans="1:10" ht="12.75" hidden="1">
      <c r="A64" s="19">
        <f t="shared" si="0"/>
        <v>19802</v>
      </c>
      <c r="B64" s="20">
        <v>19802</v>
      </c>
      <c r="C64" s="21">
        <v>3.1300000000000001E-2</v>
      </c>
      <c r="E64" s="23" t="s">
        <v>12</v>
      </c>
      <c r="F64" s="23"/>
      <c r="J64" s="25"/>
    </row>
    <row r="65" spans="1:10" ht="12.75" hidden="1">
      <c r="A65" s="19">
        <f t="shared" si="0"/>
        <v>19833</v>
      </c>
      <c r="B65" s="20">
        <v>19833</v>
      </c>
      <c r="C65" s="21">
        <v>0.03</v>
      </c>
      <c r="E65" s="23" t="s">
        <v>12</v>
      </c>
      <c r="F65" s="23"/>
      <c r="J65" s="25"/>
    </row>
    <row r="66" spans="1:10" ht="12.75" hidden="1">
      <c r="A66" s="19">
        <f t="shared" si="0"/>
        <v>19863</v>
      </c>
      <c r="B66" s="20">
        <v>19863</v>
      </c>
      <c r="C66" s="21">
        <v>0.03</v>
      </c>
      <c r="E66" s="23" t="s">
        <v>12</v>
      </c>
      <c r="F66" s="23"/>
      <c r="J66" s="25"/>
    </row>
    <row r="67" spans="1:10" ht="12.75" hidden="1">
      <c r="A67" s="19">
        <f t="shared" ref="A67:A130" si="1">+B67</f>
        <v>19894</v>
      </c>
      <c r="B67" s="20">
        <v>19894</v>
      </c>
      <c r="C67" s="21">
        <v>0.03</v>
      </c>
      <c r="E67" s="23" t="s">
        <v>12</v>
      </c>
      <c r="F67" s="23"/>
      <c r="J67" s="25"/>
    </row>
    <row r="68" spans="1:10" ht="12.75" hidden="1">
      <c r="A68" s="19">
        <f t="shared" si="1"/>
        <v>19924</v>
      </c>
      <c r="B68" s="20">
        <v>19924</v>
      </c>
      <c r="C68" s="21">
        <v>0.03</v>
      </c>
      <c r="E68" s="23" t="s">
        <v>12</v>
      </c>
      <c r="F68" s="23"/>
      <c r="J68" s="25"/>
    </row>
    <row r="69" spans="1:10" ht="12.75" hidden="1">
      <c r="A69" s="19">
        <f t="shared" si="1"/>
        <v>19955</v>
      </c>
      <c r="B69" s="20">
        <v>19955</v>
      </c>
      <c r="C69" s="21">
        <v>0.03</v>
      </c>
      <c r="E69" s="23" t="s">
        <v>12</v>
      </c>
      <c r="F69" s="23"/>
      <c r="J69" s="25"/>
    </row>
    <row r="70" spans="1:10" ht="12.75" hidden="1">
      <c r="A70" s="19">
        <f t="shared" si="1"/>
        <v>19986</v>
      </c>
      <c r="B70" s="20">
        <v>19986</v>
      </c>
      <c r="C70" s="21">
        <v>0.03</v>
      </c>
      <c r="E70" s="23" t="s">
        <v>12</v>
      </c>
      <c r="F70" s="23"/>
      <c r="J70" s="25"/>
    </row>
    <row r="71" spans="1:10" ht="12.75" hidden="1">
      <c r="A71" s="19">
        <f t="shared" si="1"/>
        <v>20016</v>
      </c>
      <c r="B71" s="20">
        <v>20016</v>
      </c>
      <c r="C71" s="21">
        <v>0.03</v>
      </c>
      <c r="E71" s="23" t="s">
        <v>12</v>
      </c>
      <c r="F71" s="23"/>
      <c r="J71" s="25"/>
    </row>
    <row r="72" spans="1:10" ht="12.75" hidden="1">
      <c r="A72" s="19">
        <f t="shared" si="1"/>
        <v>20047</v>
      </c>
      <c r="B72" s="20">
        <v>20047</v>
      </c>
      <c r="C72" s="21">
        <v>0.03</v>
      </c>
      <c r="E72" s="23" t="s">
        <v>12</v>
      </c>
      <c r="F72" s="23"/>
      <c r="J72" s="25"/>
    </row>
    <row r="73" spans="1:10" ht="12.75" hidden="1">
      <c r="A73" s="19">
        <f t="shared" si="1"/>
        <v>20077</v>
      </c>
      <c r="B73" s="20">
        <v>20077</v>
      </c>
      <c r="C73" s="21">
        <v>0.03</v>
      </c>
      <c r="E73" s="23" t="s">
        <v>12</v>
      </c>
      <c r="F73" s="23"/>
      <c r="J73" s="25"/>
    </row>
    <row r="74" spans="1:10" ht="12.75" hidden="1">
      <c r="A74" s="19">
        <f t="shared" si="1"/>
        <v>20108</v>
      </c>
      <c r="B74" s="20">
        <v>20108</v>
      </c>
      <c r="C74" s="21">
        <v>0.03</v>
      </c>
      <c r="E74" s="23" t="s">
        <v>12</v>
      </c>
      <c r="F74" s="23"/>
      <c r="J74" s="25"/>
    </row>
    <row r="75" spans="1:10" ht="12.75" hidden="1">
      <c r="A75" s="19">
        <f t="shared" si="1"/>
        <v>20139</v>
      </c>
      <c r="B75" s="20">
        <v>20139</v>
      </c>
      <c r="C75" s="21">
        <v>0.03</v>
      </c>
      <c r="E75" s="23" t="s">
        <v>12</v>
      </c>
      <c r="F75" s="23"/>
      <c r="J75" s="25"/>
    </row>
    <row r="76" spans="1:10" ht="12.75" hidden="1">
      <c r="A76" s="19">
        <f t="shared" si="1"/>
        <v>20167</v>
      </c>
      <c r="B76" s="20">
        <v>20167</v>
      </c>
      <c r="C76" s="21">
        <v>0.03</v>
      </c>
      <c r="E76" s="23" t="s">
        <v>12</v>
      </c>
      <c r="F76" s="23"/>
      <c r="J76" s="25"/>
    </row>
    <row r="77" spans="1:10" ht="12.75" hidden="1">
      <c r="A77" s="19">
        <f t="shared" si="1"/>
        <v>20198</v>
      </c>
      <c r="B77" s="20">
        <v>20198</v>
      </c>
      <c r="C77" s="21">
        <v>0.03</v>
      </c>
      <c r="E77" s="23" t="s">
        <v>12</v>
      </c>
      <c r="F77" s="23"/>
      <c r="J77" s="25"/>
    </row>
    <row r="78" spans="1:10" ht="12.75" hidden="1">
      <c r="A78" s="19">
        <f t="shared" si="1"/>
        <v>20228</v>
      </c>
      <c r="B78" s="20">
        <v>20228</v>
      </c>
      <c r="C78" s="21">
        <v>0.03</v>
      </c>
      <c r="E78" s="23" t="s">
        <v>12</v>
      </c>
      <c r="F78" s="23"/>
      <c r="J78" s="25"/>
    </row>
    <row r="79" spans="1:10" ht="12.75" hidden="1">
      <c r="A79" s="19">
        <f t="shared" si="1"/>
        <v>20259</v>
      </c>
      <c r="B79" s="20">
        <v>20259</v>
      </c>
      <c r="C79" s="21">
        <v>0.03</v>
      </c>
      <c r="E79" s="23" t="s">
        <v>12</v>
      </c>
      <c r="F79" s="23"/>
      <c r="J79" s="25"/>
    </row>
    <row r="80" spans="1:10" ht="12.75" hidden="1">
      <c r="A80" s="19">
        <f t="shared" si="1"/>
        <v>20289</v>
      </c>
      <c r="B80" s="20">
        <v>20289</v>
      </c>
      <c r="C80" s="21">
        <v>0.03</v>
      </c>
      <c r="E80" s="23" t="s">
        <v>12</v>
      </c>
      <c r="F80" s="23"/>
      <c r="J80" s="25"/>
    </row>
    <row r="81" spans="1:10" ht="12.75" hidden="1">
      <c r="A81" s="19">
        <f t="shared" si="1"/>
        <v>20320</v>
      </c>
      <c r="B81" s="20">
        <v>20320</v>
      </c>
      <c r="C81" s="21">
        <v>3.2300000000000002E-2</v>
      </c>
      <c r="E81" s="23" t="s">
        <v>12</v>
      </c>
      <c r="F81" s="23"/>
      <c r="J81" s="25"/>
    </row>
    <row r="82" spans="1:10" ht="12.75" hidden="1">
      <c r="A82" s="19">
        <f t="shared" si="1"/>
        <v>20351</v>
      </c>
      <c r="B82" s="20">
        <v>20351</v>
      </c>
      <c r="C82" s="21">
        <v>3.2500000000000001E-2</v>
      </c>
      <c r="E82" s="23" t="s">
        <v>12</v>
      </c>
      <c r="F82" s="23"/>
      <c r="J82" s="25"/>
    </row>
    <row r="83" spans="1:10" ht="12.75" hidden="1">
      <c r="A83" s="19">
        <f t="shared" si="1"/>
        <v>20381</v>
      </c>
      <c r="B83" s="20">
        <v>20381</v>
      </c>
      <c r="C83" s="21">
        <v>3.4000000000000002E-2</v>
      </c>
      <c r="E83" s="23" t="s">
        <v>12</v>
      </c>
      <c r="F83" s="23"/>
      <c r="J83" s="25"/>
    </row>
    <row r="84" spans="1:10" ht="12.75" hidden="1">
      <c r="A84" s="19">
        <f t="shared" si="1"/>
        <v>20412</v>
      </c>
      <c r="B84" s="20">
        <v>20412</v>
      </c>
      <c r="C84" s="21">
        <v>3.5000000000000003E-2</v>
      </c>
      <c r="E84" s="23" t="s">
        <v>12</v>
      </c>
      <c r="F84" s="23"/>
      <c r="J84" s="25"/>
    </row>
    <row r="85" spans="1:10" ht="12.75" hidden="1">
      <c r="A85" s="19">
        <f t="shared" si="1"/>
        <v>20442</v>
      </c>
      <c r="B85" s="20">
        <v>20442</v>
      </c>
      <c r="C85" s="21">
        <v>3.5000000000000003E-2</v>
      </c>
      <c r="E85" s="23" t="s">
        <v>12</v>
      </c>
      <c r="F85" s="23"/>
      <c r="J85" s="25"/>
    </row>
    <row r="86" spans="1:10" ht="12.75" hidden="1">
      <c r="A86" s="19">
        <f t="shared" si="1"/>
        <v>20473</v>
      </c>
      <c r="B86" s="20">
        <v>20473</v>
      </c>
      <c r="C86" s="21">
        <v>3.5000000000000003E-2</v>
      </c>
      <c r="E86" s="23" t="s">
        <v>12</v>
      </c>
      <c r="F86" s="23"/>
      <c r="J86" s="25"/>
    </row>
    <row r="87" spans="1:10" ht="12.75" hidden="1">
      <c r="A87" s="19">
        <f t="shared" si="1"/>
        <v>20504</v>
      </c>
      <c r="B87" s="20">
        <v>20504</v>
      </c>
      <c r="C87" s="21">
        <v>3.5000000000000003E-2</v>
      </c>
      <c r="E87" s="23" t="s">
        <v>12</v>
      </c>
      <c r="F87" s="23"/>
      <c r="J87" s="25"/>
    </row>
    <row r="88" spans="1:10" ht="12.75" hidden="1">
      <c r="A88" s="19">
        <f t="shared" si="1"/>
        <v>20533</v>
      </c>
      <c r="B88" s="20">
        <v>20533</v>
      </c>
      <c r="C88" s="21">
        <v>3.5000000000000003E-2</v>
      </c>
      <c r="E88" s="23" t="s">
        <v>12</v>
      </c>
      <c r="F88" s="23"/>
      <c r="J88" s="25"/>
    </row>
    <row r="89" spans="1:10" ht="12.75" hidden="1">
      <c r="A89" s="19">
        <f t="shared" si="1"/>
        <v>20564</v>
      </c>
      <c r="B89" s="20">
        <v>20564</v>
      </c>
      <c r="C89" s="21">
        <v>3.6499999999999998E-2</v>
      </c>
      <c r="E89" s="23" t="s">
        <v>12</v>
      </c>
      <c r="F89" s="23"/>
      <c r="J89" s="25"/>
    </row>
    <row r="90" spans="1:10" ht="12.75" hidden="1">
      <c r="A90" s="19">
        <f t="shared" si="1"/>
        <v>20594</v>
      </c>
      <c r="B90" s="20">
        <v>20594</v>
      </c>
      <c r="C90" s="21">
        <v>3.7499999999999999E-2</v>
      </c>
      <c r="E90" s="23" t="s">
        <v>12</v>
      </c>
      <c r="F90" s="23"/>
      <c r="J90" s="25"/>
    </row>
    <row r="91" spans="1:10" ht="12.75" hidden="1">
      <c r="A91" s="19">
        <f t="shared" si="1"/>
        <v>20625</v>
      </c>
      <c r="B91" s="20">
        <v>20625</v>
      </c>
      <c r="C91" s="21">
        <v>3.7499999999999999E-2</v>
      </c>
      <c r="E91" s="23" t="s">
        <v>12</v>
      </c>
      <c r="F91" s="23"/>
      <c r="J91" s="25"/>
    </row>
    <row r="92" spans="1:10" ht="12.75" hidden="1">
      <c r="A92" s="19">
        <f t="shared" si="1"/>
        <v>20655</v>
      </c>
      <c r="B92" s="20">
        <v>20655</v>
      </c>
      <c r="C92" s="21">
        <v>3.7499999999999999E-2</v>
      </c>
      <c r="E92" s="23" t="s">
        <v>12</v>
      </c>
      <c r="F92" s="23"/>
      <c r="J92" s="25"/>
    </row>
    <row r="93" spans="1:10" ht="12.75" hidden="1">
      <c r="A93" s="19">
        <f t="shared" si="1"/>
        <v>20686</v>
      </c>
      <c r="B93" s="20">
        <v>20686</v>
      </c>
      <c r="C93" s="21">
        <v>3.8399999999999997E-2</v>
      </c>
      <c r="E93" s="23" t="s">
        <v>12</v>
      </c>
      <c r="F93" s="23"/>
      <c r="J93" s="25"/>
    </row>
    <row r="94" spans="1:10" ht="12.75" hidden="1">
      <c r="A94" s="19">
        <f t="shared" si="1"/>
        <v>20717</v>
      </c>
      <c r="B94" s="20">
        <v>20717</v>
      </c>
      <c r="C94" s="21">
        <v>0.04</v>
      </c>
      <c r="E94" s="23" t="s">
        <v>12</v>
      </c>
      <c r="F94" s="23"/>
      <c r="J94" s="25"/>
    </row>
    <row r="95" spans="1:10" ht="12.75" hidden="1">
      <c r="A95" s="19">
        <f t="shared" si="1"/>
        <v>20747</v>
      </c>
      <c r="B95" s="20">
        <v>20747</v>
      </c>
      <c r="C95" s="21">
        <v>0.04</v>
      </c>
      <c r="E95" s="23" t="s">
        <v>12</v>
      </c>
      <c r="F95" s="23"/>
      <c r="J95" s="25"/>
    </row>
    <row r="96" spans="1:10" ht="12.75" hidden="1">
      <c r="A96" s="19">
        <f t="shared" si="1"/>
        <v>20778</v>
      </c>
      <c r="B96" s="20">
        <v>20778</v>
      </c>
      <c r="C96" s="21">
        <v>0.04</v>
      </c>
      <c r="E96" s="23" t="s">
        <v>12</v>
      </c>
      <c r="F96" s="23"/>
      <c r="J96" s="25"/>
    </row>
    <row r="97" spans="1:10" ht="12.75" hidden="1">
      <c r="A97" s="19">
        <f t="shared" si="1"/>
        <v>20808</v>
      </c>
      <c r="B97" s="20">
        <v>20808</v>
      </c>
      <c r="C97" s="21">
        <v>0.04</v>
      </c>
      <c r="E97" s="23" t="s">
        <v>12</v>
      </c>
      <c r="F97" s="23"/>
      <c r="J97" s="25"/>
    </row>
    <row r="98" spans="1:10" ht="12.75" hidden="1">
      <c r="A98" s="19">
        <f t="shared" si="1"/>
        <v>20839</v>
      </c>
      <c r="B98" s="20">
        <v>20839</v>
      </c>
      <c r="C98" s="21">
        <v>0.04</v>
      </c>
      <c r="E98" s="23" t="s">
        <v>12</v>
      </c>
      <c r="F98" s="23"/>
      <c r="J98" s="25"/>
    </row>
    <row r="99" spans="1:10" ht="12.75" hidden="1">
      <c r="A99" s="19">
        <f t="shared" si="1"/>
        <v>20870</v>
      </c>
      <c r="B99" s="20">
        <v>20870</v>
      </c>
      <c r="C99" s="21">
        <v>0.04</v>
      </c>
      <c r="E99" s="23" t="s">
        <v>12</v>
      </c>
      <c r="F99" s="23"/>
      <c r="J99" s="25"/>
    </row>
    <row r="100" spans="1:10" ht="12.75" hidden="1">
      <c r="A100" s="19">
        <f t="shared" si="1"/>
        <v>20898</v>
      </c>
      <c r="B100" s="20">
        <v>20898</v>
      </c>
      <c r="C100" s="21">
        <v>0.04</v>
      </c>
      <c r="E100" s="23" t="s">
        <v>12</v>
      </c>
      <c r="F100" s="23"/>
      <c r="J100" s="25"/>
    </row>
    <row r="101" spans="1:10" ht="12.75" hidden="1">
      <c r="A101" s="19">
        <f t="shared" si="1"/>
        <v>20929</v>
      </c>
      <c r="B101" s="20">
        <v>20929</v>
      </c>
      <c r="C101" s="21">
        <v>0.04</v>
      </c>
      <c r="E101" s="23" t="s">
        <v>12</v>
      </c>
      <c r="F101" s="23"/>
      <c r="J101" s="25"/>
    </row>
    <row r="102" spans="1:10" ht="12.75" hidden="1">
      <c r="A102" s="19">
        <f t="shared" si="1"/>
        <v>20959</v>
      </c>
      <c r="B102" s="20">
        <v>20959</v>
      </c>
      <c r="C102" s="21">
        <v>0.04</v>
      </c>
      <c r="E102" s="23" t="s">
        <v>12</v>
      </c>
      <c r="F102" s="23"/>
      <c r="J102" s="25"/>
    </row>
    <row r="103" spans="1:10" ht="12.75" hidden="1">
      <c r="A103" s="19">
        <f t="shared" si="1"/>
        <v>20990</v>
      </c>
      <c r="B103" s="20">
        <v>20990</v>
      </c>
      <c r="C103" s="21">
        <v>0.04</v>
      </c>
      <c r="E103" s="23" t="s">
        <v>12</v>
      </c>
      <c r="F103" s="23"/>
      <c r="J103" s="25"/>
    </row>
    <row r="104" spans="1:10" ht="12.75" hidden="1">
      <c r="A104" s="19">
        <f t="shared" si="1"/>
        <v>21020</v>
      </c>
      <c r="B104" s="20">
        <v>21020</v>
      </c>
      <c r="C104" s="21">
        <v>0.04</v>
      </c>
      <c r="E104" s="23" t="s">
        <v>12</v>
      </c>
      <c r="F104" s="23"/>
      <c r="J104" s="25"/>
    </row>
    <row r="105" spans="1:10" ht="12.75" hidden="1">
      <c r="A105" s="19">
        <f t="shared" si="1"/>
        <v>21051</v>
      </c>
      <c r="B105" s="20">
        <v>21051</v>
      </c>
      <c r="C105" s="21">
        <v>4.4199999999999996E-2</v>
      </c>
      <c r="E105" s="23" t="s">
        <v>12</v>
      </c>
      <c r="F105" s="23"/>
      <c r="J105" s="25"/>
    </row>
    <row r="106" spans="1:10" ht="12.75" hidden="1">
      <c r="A106" s="19">
        <f t="shared" si="1"/>
        <v>21082</v>
      </c>
      <c r="B106" s="20">
        <v>21082</v>
      </c>
      <c r="C106" s="21">
        <v>4.4999999999999998E-2</v>
      </c>
      <c r="E106" s="23" t="s">
        <v>12</v>
      </c>
      <c r="F106" s="23"/>
      <c r="J106" s="25"/>
    </row>
    <row r="107" spans="1:10" ht="12.75" hidden="1">
      <c r="A107" s="19">
        <f t="shared" si="1"/>
        <v>21112</v>
      </c>
      <c r="B107" s="20">
        <v>21112</v>
      </c>
      <c r="C107" s="21">
        <v>4.4999999999999998E-2</v>
      </c>
      <c r="E107" s="23" t="s">
        <v>12</v>
      </c>
      <c r="F107" s="23"/>
      <c r="J107" s="25"/>
    </row>
    <row r="108" spans="1:10" ht="12.75" hidden="1">
      <c r="A108" s="19">
        <f t="shared" si="1"/>
        <v>21143</v>
      </c>
      <c r="B108" s="20">
        <v>21143</v>
      </c>
      <c r="C108" s="21">
        <v>4.4999999999999998E-2</v>
      </c>
      <c r="E108" s="23" t="s">
        <v>12</v>
      </c>
      <c r="F108" s="23"/>
      <c r="J108" s="25"/>
    </row>
    <row r="109" spans="1:10" ht="12.75" hidden="1">
      <c r="A109" s="19">
        <f t="shared" si="1"/>
        <v>21173</v>
      </c>
      <c r="B109" s="20">
        <v>21173</v>
      </c>
      <c r="C109" s="21">
        <v>4.4999999999999998E-2</v>
      </c>
      <c r="E109" s="23" t="s">
        <v>12</v>
      </c>
      <c r="F109" s="23"/>
      <c r="J109" s="25"/>
    </row>
    <row r="110" spans="1:10" ht="12.75" hidden="1">
      <c r="A110" s="19">
        <f t="shared" si="1"/>
        <v>21204</v>
      </c>
      <c r="B110" s="20">
        <v>21204</v>
      </c>
      <c r="C110" s="21">
        <v>4.3400000000000001E-2</v>
      </c>
      <c r="E110" s="23" t="s">
        <v>12</v>
      </c>
      <c r="F110" s="23"/>
      <c r="J110" s="25"/>
    </row>
    <row r="111" spans="1:10" ht="12.75" hidden="1">
      <c r="A111" s="19">
        <f t="shared" si="1"/>
        <v>21235</v>
      </c>
      <c r="B111" s="20">
        <v>21235</v>
      </c>
      <c r="C111" s="21">
        <v>0.04</v>
      </c>
      <c r="E111" s="23" t="s">
        <v>12</v>
      </c>
      <c r="F111" s="23"/>
      <c r="J111" s="25"/>
    </row>
    <row r="112" spans="1:10" ht="12.75" hidden="1">
      <c r="A112" s="19">
        <f t="shared" si="1"/>
        <v>21263</v>
      </c>
      <c r="B112" s="20">
        <v>21263</v>
      </c>
      <c r="C112" s="21">
        <v>0.04</v>
      </c>
      <c r="E112" s="23" t="s">
        <v>12</v>
      </c>
      <c r="F112" s="23"/>
      <c r="J112" s="25"/>
    </row>
    <row r="113" spans="1:10" ht="12.75" hidden="1">
      <c r="A113" s="19">
        <f t="shared" si="1"/>
        <v>21294</v>
      </c>
      <c r="B113" s="20">
        <v>21294</v>
      </c>
      <c r="C113" s="21">
        <v>3.8300000000000001E-2</v>
      </c>
      <c r="E113" s="23" t="s">
        <v>12</v>
      </c>
      <c r="F113" s="23"/>
      <c r="J113" s="25"/>
    </row>
    <row r="114" spans="1:10" ht="12.75" hidden="1">
      <c r="A114" s="19">
        <f t="shared" si="1"/>
        <v>21324</v>
      </c>
      <c r="B114" s="20">
        <v>21324</v>
      </c>
      <c r="C114" s="21">
        <v>3.5000000000000003E-2</v>
      </c>
      <c r="E114" s="23" t="s">
        <v>12</v>
      </c>
      <c r="F114" s="23"/>
      <c r="J114" s="25"/>
    </row>
    <row r="115" spans="1:10" ht="12.75" hidden="1">
      <c r="A115" s="19">
        <f t="shared" si="1"/>
        <v>21355</v>
      </c>
      <c r="B115" s="20">
        <v>21355</v>
      </c>
      <c r="C115" s="21">
        <v>3.5000000000000003E-2</v>
      </c>
      <c r="E115" s="23" t="s">
        <v>12</v>
      </c>
      <c r="F115" s="23"/>
      <c r="J115" s="25"/>
    </row>
    <row r="116" spans="1:10" ht="12.75" hidden="1">
      <c r="A116" s="19">
        <f t="shared" si="1"/>
        <v>21385</v>
      </c>
      <c r="B116" s="20">
        <v>21385</v>
      </c>
      <c r="C116" s="21">
        <v>3.5000000000000003E-2</v>
      </c>
      <c r="E116" s="23" t="s">
        <v>12</v>
      </c>
      <c r="F116" s="23"/>
      <c r="J116" s="25"/>
    </row>
    <row r="117" spans="1:10" ht="12.75" hidden="1">
      <c r="A117" s="19">
        <f t="shared" si="1"/>
        <v>21416</v>
      </c>
      <c r="B117" s="20">
        <v>21416</v>
      </c>
      <c r="C117" s="21">
        <v>3.5000000000000003E-2</v>
      </c>
      <c r="E117" s="23" t="s">
        <v>12</v>
      </c>
      <c r="F117" s="23"/>
      <c r="J117" s="25"/>
    </row>
    <row r="118" spans="1:10" ht="12.75" hidden="1">
      <c r="A118" s="19">
        <f t="shared" si="1"/>
        <v>21447</v>
      </c>
      <c r="B118" s="20">
        <v>21447</v>
      </c>
      <c r="C118" s="21">
        <v>3.8300000000000001E-2</v>
      </c>
      <c r="E118" s="23" t="s">
        <v>12</v>
      </c>
      <c r="F118" s="23"/>
      <c r="J118" s="25"/>
    </row>
    <row r="119" spans="1:10" ht="12.75" hidden="1">
      <c r="A119" s="19">
        <f t="shared" si="1"/>
        <v>21477</v>
      </c>
      <c r="B119" s="20">
        <v>21477</v>
      </c>
      <c r="C119" s="21">
        <v>0.04</v>
      </c>
      <c r="E119" s="23" t="s">
        <v>12</v>
      </c>
      <c r="F119" s="23"/>
      <c r="J119" s="25"/>
    </row>
    <row r="120" spans="1:10" ht="12.75" hidden="1">
      <c r="A120" s="19">
        <f t="shared" si="1"/>
        <v>21508</v>
      </c>
      <c r="B120" s="20">
        <v>21508</v>
      </c>
      <c r="C120" s="21">
        <v>0.04</v>
      </c>
      <c r="E120" s="23" t="s">
        <v>12</v>
      </c>
      <c r="F120" s="23"/>
      <c r="J120" s="25"/>
    </row>
    <row r="121" spans="1:10" ht="12.75" hidden="1">
      <c r="A121" s="19">
        <f t="shared" si="1"/>
        <v>21538</v>
      </c>
      <c r="B121" s="20">
        <v>21538</v>
      </c>
      <c r="C121" s="21">
        <v>0.04</v>
      </c>
      <c r="E121" s="23" t="s">
        <v>12</v>
      </c>
      <c r="F121" s="23"/>
      <c r="J121" s="25"/>
    </row>
    <row r="122" spans="1:10" ht="12.75" hidden="1">
      <c r="A122" s="19">
        <f t="shared" si="1"/>
        <v>21569</v>
      </c>
      <c r="B122" s="20">
        <v>21569</v>
      </c>
      <c r="C122" s="21">
        <v>0.04</v>
      </c>
      <c r="E122" s="23" t="s">
        <v>12</v>
      </c>
      <c r="F122" s="23"/>
      <c r="J122" s="25"/>
    </row>
    <row r="123" spans="1:10" ht="12.75" hidden="1">
      <c r="A123" s="19">
        <f t="shared" si="1"/>
        <v>21600</v>
      </c>
      <c r="B123" s="20">
        <v>21600</v>
      </c>
      <c r="C123" s="21">
        <v>0.04</v>
      </c>
      <c r="E123" s="23" t="s">
        <v>12</v>
      </c>
      <c r="F123" s="23"/>
      <c r="J123" s="25"/>
    </row>
    <row r="124" spans="1:10" ht="12.75" hidden="1">
      <c r="A124" s="19">
        <f t="shared" si="1"/>
        <v>21628</v>
      </c>
      <c r="B124" s="20">
        <v>21628</v>
      </c>
      <c r="C124" s="21">
        <v>0.04</v>
      </c>
      <c r="E124" s="23" t="s">
        <v>12</v>
      </c>
      <c r="F124" s="23"/>
      <c r="J124" s="25"/>
    </row>
    <row r="125" spans="1:10" ht="12.75" hidden="1">
      <c r="A125" s="19">
        <f t="shared" si="1"/>
        <v>21659</v>
      </c>
      <c r="B125" s="20">
        <v>21659</v>
      </c>
      <c r="C125" s="21">
        <v>0.04</v>
      </c>
      <c r="E125" s="23" t="s">
        <v>12</v>
      </c>
      <c r="F125" s="23"/>
      <c r="J125" s="25"/>
    </row>
    <row r="126" spans="1:10" ht="12.75" hidden="1">
      <c r="A126" s="19">
        <f t="shared" si="1"/>
        <v>21689</v>
      </c>
      <c r="B126" s="20">
        <v>21689</v>
      </c>
      <c r="C126" s="21">
        <v>4.2300000000000004E-2</v>
      </c>
      <c r="E126" s="23" t="s">
        <v>12</v>
      </c>
      <c r="F126" s="23"/>
      <c r="J126" s="25"/>
    </row>
    <row r="127" spans="1:10" ht="12.75" hidden="1">
      <c r="A127" s="19">
        <f t="shared" si="1"/>
        <v>21720</v>
      </c>
      <c r="B127" s="20">
        <v>21720</v>
      </c>
      <c r="C127" s="21">
        <v>4.4999999999999998E-2</v>
      </c>
      <c r="E127" s="23" t="s">
        <v>12</v>
      </c>
      <c r="F127" s="23"/>
      <c r="J127" s="25"/>
    </row>
    <row r="128" spans="1:10" ht="12.75" hidden="1">
      <c r="A128" s="19">
        <f t="shared" si="1"/>
        <v>21750</v>
      </c>
      <c r="B128" s="20">
        <v>21750</v>
      </c>
      <c r="C128" s="21">
        <v>4.4999999999999998E-2</v>
      </c>
      <c r="E128" s="23" t="s">
        <v>12</v>
      </c>
      <c r="F128" s="23"/>
      <c r="J128" s="25"/>
    </row>
    <row r="129" spans="1:10" ht="12.75" hidden="1">
      <c r="A129" s="19">
        <f t="shared" si="1"/>
        <v>21781</v>
      </c>
      <c r="B129" s="20">
        <v>21781</v>
      </c>
      <c r="C129" s="21">
        <v>4.4999999999999998E-2</v>
      </c>
      <c r="E129" s="23" t="s">
        <v>12</v>
      </c>
      <c r="F129" s="23"/>
      <c r="J129" s="25"/>
    </row>
    <row r="130" spans="1:10" ht="12.75" hidden="1">
      <c r="A130" s="19">
        <f t="shared" si="1"/>
        <v>21812</v>
      </c>
      <c r="B130" s="20">
        <v>21812</v>
      </c>
      <c r="C130" s="21">
        <v>0.05</v>
      </c>
      <c r="E130" s="23" t="s">
        <v>12</v>
      </c>
      <c r="F130" s="23"/>
      <c r="J130" s="25"/>
    </row>
    <row r="131" spans="1:10" ht="12.75" hidden="1">
      <c r="A131" s="19">
        <f t="shared" ref="A131:A194" si="2">+B131</f>
        <v>21842</v>
      </c>
      <c r="B131" s="20">
        <v>21842</v>
      </c>
      <c r="C131" s="21">
        <v>0.05</v>
      </c>
      <c r="E131" s="23" t="s">
        <v>12</v>
      </c>
      <c r="F131" s="23"/>
      <c r="J131" s="25"/>
    </row>
    <row r="132" spans="1:10" ht="12.75" hidden="1">
      <c r="A132" s="19">
        <f t="shared" si="2"/>
        <v>21873</v>
      </c>
      <c r="B132" s="20">
        <v>21873</v>
      </c>
      <c r="C132" s="21">
        <v>0.05</v>
      </c>
      <c r="E132" s="23" t="s">
        <v>12</v>
      </c>
      <c r="F132" s="23"/>
      <c r="J132" s="25"/>
    </row>
    <row r="133" spans="1:10" ht="12.75" hidden="1">
      <c r="A133" s="19">
        <f t="shared" si="2"/>
        <v>21903</v>
      </c>
      <c r="B133" s="20">
        <v>21903</v>
      </c>
      <c r="C133" s="21">
        <v>0.05</v>
      </c>
      <c r="E133" s="23" t="s">
        <v>12</v>
      </c>
      <c r="F133" s="23"/>
      <c r="J133" s="25"/>
    </row>
    <row r="134" spans="1:10" ht="12.75" hidden="1">
      <c r="A134" s="19">
        <f t="shared" si="2"/>
        <v>21934</v>
      </c>
      <c r="B134" s="20">
        <v>21934</v>
      </c>
      <c r="C134" s="21">
        <v>0.05</v>
      </c>
      <c r="E134" s="23" t="s">
        <v>12</v>
      </c>
      <c r="F134" s="23"/>
      <c r="J134" s="25"/>
    </row>
    <row r="135" spans="1:10" ht="12.75" hidden="1">
      <c r="A135" s="19">
        <f t="shared" si="2"/>
        <v>21965</v>
      </c>
      <c r="B135" s="20">
        <v>21965</v>
      </c>
      <c r="C135" s="21">
        <v>0.05</v>
      </c>
      <c r="E135" s="23" t="s">
        <v>12</v>
      </c>
      <c r="F135" s="23"/>
      <c r="J135" s="25"/>
    </row>
    <row r="136" spans="1:10" ht="12.75" hidden="1">
      <c r="A136" s="19">
        <f t="shared" si="2"/>
        <v>21994</v>
      </c>
      <c r="B136" s="20">
        <v>21994</v>
      </c>
      <c r="C136" s="21">
        <v>0.05</v>
      </c>
      <c r="E136" s="23" t="s">
        <v>12</v>
      </c>
      <c r="F136" s="23"/>
      <c r="J136" s="25"/>
    </row>
    <row r="137" spans="1:10" ht="12.75" hidden="1">
      <c r="A137" s="19">
        <f t="shared" si="2"/>
        <v>22025</v>
      </c>
      <c r="B137" s="20">
        <v>22025</v>
      </c>
      <c r="C137" s="21">
        <v>0.05</v>
      </c>
      <c r="E137" s="23" t="s">
        <v>12</v>
      </c>
      <c r="F137" s="23"/>
      <c r="J137" s="25"/>
    </row>
    <row r="138" spans="1:10" ht="12.75" hidden="1">
      <c r="A138" s="19">
        <f t="shared" si="2"/>
        <v>22055</v>
      </c>
      <c r="B138" s="20">
        <v>22055</v>
      </c>
      <c r="C138" s="21">
        <v>0.05</v>
      </c>
      <c r="E138" s="23" t="s">
        <v>12</v>
      </c>
      <c r="F138" s="23"/>
      <c r="J138" s="25"/>
    </row>
    <row r="139" spans="1:10" ht="12.75" hidden="1">
      <c r="A139" s="19">
        <f t="shared" si="2"/>
        <v>22086</v>
      </c>
      <c r="B139" s="20">
        <v>22086</v>
      </c>
      <c r="C139" s="21">
        <v>0.05</v>
      </c>
      <c r="E139" s="23" t="s">
        <v>12</v>
      </c>
      <c r="F139" s="23"/>
      <c r="J139" s="25"/>
    </row>
    <row r="140" spans="1:10" ht="12.75" hidden="1">
      <c r="A140" s="19">
        <f t="shared" si="2"/>
        <v>22116</v>
      </c>
      <c r="B140" s="20">
        <v>22116</v>
      </c>
      <c r="C140" s="21">
        <v>0.05</v>
      </c>
      <c r="E140" s="23" t="s">
        <v>12</v>
      </c>
      <c r="F140" s="23"/>
      <c r="J140" s="25"/>
    </row>
    <row r="141" spans="1:10" ht="12.75" hidden="1">
      <c r="A141" s="19">
        <f t="shared" si="2"/>
        <v>22147</v>
      </c>
      <c r="B141" s="20">
        <v>22147</v>
      </c>
      <c r="C141" s="21">
        <v>4.8499999999999995E-2</v>
      </c>
      <c r="E141" s="23" t="s">
        <v>12</v>
      </c>
      <c r="F141" s="23"/>
      <c r="J141" s="25"/>
    </row>
    <row r="142" spans="1:10" ht="12.75" hidden="1">
      <c r="A142" s="19">
        <f t="shared" si="2"/>
        <v>22178</v>
      </c>
      <c r="B142" s="20">
        <v>22178</v>
      </c>
      <c r="C142" s="21">
        <v>4.4999999999999998E-2</v>
      </c>
      <c r="E142" s="23" t="s">
        <v>12</v>
      </c>
      <c r="F142" s="23"/>
      <c r="J142" s="25"/>
    </row>
    <row r="143" spans="1:10" ht="12.75" hidden="1">
      <c r="A143" s="19">
        <f t="shared" si="2"/>
        <v>22208</v>
      </c>
      <c r="B143" s="20">
        <v>22208</v>
      </c>
      <c r="C143" s="21">
        <v>4.4999999999999998E-2</v>
      </c>
      <c r="E143" s="23" t="s">
        <v>12</v>
      </c>
      <c r="F143" s="23"/>
      <c r="J143" s="25"/>
    </row>
    <row r="144" spans="1:10" ht="12.75" hidden="1">
      <c r="A144" s="19">
        <f t="shared" si="2"/>
        <v>22239</v>
      </c>
      <c r="B144" s="20">
        <v>22239</v>
      </c>
      <c r="C144" s="21">
        <v>4.4999999999999998E-2</v>
      </c>
      <c r="E144" s="23" t="s">
        <v>12</v>
      </c>
      <c r="F144" s="23"/>
      <c r="J144" s="25"/>
    </row>
    <row r="145" spans="1:10" ht="12.75" hidden="1">
      <c r="A145" s="19">
        <f t="shared" si="2"/>
        <v>22269</v>
      </c>
      <c r="B145" s="20">
        <v>22269</v>
      </c>
      <c r="C145" s="21">
        <v>4.4999999999999998E-2</v>
      </c>
      <c r="E145" s="23" t="s">
        <v>12</v>
      </c>
      <c r="F145" s="23"/>
      <c r="J145" s="25"/>
    </row>
    <row r="146" spans="1:10" ht="12.75" hidden="1">
      <c r="A146" s="19">
        <f t="shared" si="2"/>
        <v>22300</v>
      </c>
      <c r="B146" s="20">
        <v>22300</v>
      </c>
      <c r="C146" s="21">
        <v>4.4999999999999998E-2</v>
      </c>
      <c r="E146" s="23" t="s">
        <v>12</v>
      </c>
      <c r="F146" s="23"/>
      <c r="J146" s="25"/>
    </row>
    <row r="147" spans="1:10" ht="12.75" hidden="1">
      <c r="A147" s="19">
        <f t="shared" si="2"/>
        <v>22331</v>
      </c>
      <c r="B147" s="20">
        <v>22331</v>
      </c>
      <c r="C147" s="21">
        <v>4.4999999999999998E-2</v>
      </c>
      <c r="E147" s="23" t="s">
        <v>12</v>
      </c>
      <c r="F147" s="23"/>
      <c r="J147" s="25"/>
    </row>
    <row r="148" spans="1:10" ht="12.75" hidden="1">
      <c r="A148" s="19">
        <f t="shared" si="2"/>
        <v>22359</v>
      </c>
      <c r="B148" s="20">
        <v>22359</v>
      </c>
      <c r="C148" s="21">
        <v>4.4999999999999998E-2</v>
      </c>
      <c r="E148" s="23" t="s">
        <v>12</v>
      </c>
      <c r="F148" s="23"/>
      <c r="J148" s="25"/>
    </row>
    <row r="149" spans="1:10" ht="12.75" hidden="1">
      <c r="A149" s="19">
        <f t="shared" si="2"/>
        <v>22390</v>
      </c>
      <c r="B149" s="20">
        <v>22390</v>
      </c>
      <c r="C149" s="21">
        <v>4.4999999999999998E-2</v>
      </c>
      <c r="E149" s="23" t="s">
        <v>12</v>
      </c>
      <c r="F149" s="23"/>
      <c r="J149" s="25"/>
    </row>
    <row r="150" spans="1:10" ht="12.75" hidden="1">
      <c r="A150" s="19">
        <f t="shared" si="2"/>
        <v>22420</v>
      </c>
      <c r="B150" s="20">
        <v>22420</v>
      </c>
      <c r="C150" s="21">
        <v>4.4999999999999998E-2</v>
      </c>
      <c r="E150" s="23" t="s">
        <v>12</v>
      </c>
      <c r="F150" s="23"/>
      <c r="J150" s="25"/>
    </row>
    <row r="151" spans="1:10" ht="12.75" hidden="1">
      <c r="A151" s="19">
        <f t="shared" si="2"/>
        <v>22451</v>
      </c>
      <c r="B151" s="20">
        <v>22451</v>
      </c>
      <c r="C151" s="21">
        <v>4.4999999999999998E-2</v>
      </c>
      <c r="E151" s="23" t="s">
        <v>12</v>
      </c>
      <c r="F151" s="23"/>
      <c r="J151" s="25"/>
    </row>
    <row r="152" spans="1:10" ht="12.75" hidden="1">
      <c r="A152" s="19">
        <f t="shared" si="2"/>
        <v>22481</v>
      </c>
      <c r="B152" s="20">
        <v>22481</v>
      </c>
      <c r="C152" s="21">
        <v>4.4999999999999998E-2</v>
      </c>
      <c r="E152" s="23" t="s">
        <v>12</v>
      </c>
      <c r="F152" s="23"/>
      <c r="J152" s="25"/>
    </row>
    <row r="153" spans="1:10" ht="12.75" hidden="1">
      <c r="A153" s="19">
        <f t="shared" si="2"/>
        <v>22512</v>
      </c>
      <c r="B153" s="20">
        <v>22512</v>
      </c>
      <c r="C153" s="21">
        <v>4.4999999999999998E-2</v>
      </c>
      <c r="E153" s="23" t="s">
        <v>12</v>
      </c>
      <c r="F153" s="23"/>
      <c r="J153" s="25"/>
    </row>
    <row r="154" spans="1:10" ht="12.75" hidden="1">
      <c r="A154" s="19">
        <f t="shared" si="2"/>
        <v>22543</v>
      </c>
      <c r="B154" s="20">
        <v>22543</v>
      </c>
      <c r="C154" s="21">
        <v>4.4999999999999998E-2</v>
      </c>
      <c r="E154" s="23" t="s">
        <v>12</v>
      </c>
      <c r="F154" s="23"/>
      <c r="J154" s="25"/>
    </row>
    <row r="155" spans="1:10" ht="12.75" hidden="1">
      <c r="A155" s="19">
        <f t="shared" si="2"/>
        <v>22573</v>
      </c>
      <c r="B155" s="20">
        <v>22573</v>
      </c>
      <c r="C155" s="21">
        <v>4.4999999999999998E-2</v>
      </c>
      <c r="E155" s="23" t="s">
        <v>12</v>
      </c>
      <c r="F155" s="23"/>
      <c r="J155" s="25"/>
    </row>
    <row r="156" spans="1:10" ht="12.75" hidden="1">
      <c r="A156" s="19">
        <f t="shared" si="2"/>
        <v>22604</v>
      </c>
      <c r="B156" s="20">
        <v>22604</v>
      </c>
      <c r="C156" s="21">
        <v>4.4999999999999998E-2</v>
      </c>
      <c r="E156" s="23" t="s">
        <v>12</v>
      </c>
      <c r="F156" s="23"/>
      <c r="J156" s="25"/>
    </row>
    <row r="157" spans="1:10" ht="12.75" hidden="1">
      <c r="A157" s="19">
        <f t="shared" si="2"/>
        <v>22634</v>
      </c>
      <c r="B157" s="20">
        <v>22634</v>
      </c>
      <c r="C157" s="21">
        <v>4.4999999999999998E-2</v>
      </c>
      <c r="E157" s="23" t="s">
        <v>12</v>
      </c>
      <c r="F157" s="23"/>
      <c r="J157" s="25"/>
    </row>
    <row r="158" spans="1:10" ht="12.75" hidden="1">
      <c r="A158" s="19">
        <f t="shared" si="2"/>
        <v>22665</v>
      </c>
      <c r="B158" s="20">
        <v>22665</v>
      </c>
      <c r="C158" s="21">
        <v>4.4999999999999998E-2</v>
      </c>
      <c r="E158" s="23" t="s">
        <v>12</v>
      </c>
      <c r="F158" s="23"/>
      <c r="J158" s="25"/>
    </row>
    <row r="159" spans="1:10" ht="12.75" hidden="1">
      <c r="A159" s="19">
        <f t="shared" si="2"/>
        <v>22696</v>
      </c>
      <c r="B159" s="20">
        <v>22696</v>
      </c>
      <c r="C159" s="21">
        <v>4.4999999999999998E-2</v>
      </c>
      <c r="E159" s="23" t="s">
        <v>12</v>
      </c>
      <c r="F159" s="23"/>
      <c r="J159" s="25"/>
    </row>
    <row r="160" spans="1:10" ht="12.75" hidden="1">
      <c r="A160" s="19">
        <f t="shared" si="2"/>
        <v>22724</v>
      </c>
      <c r="B160" s="20">
        <v>22724</v>
      </c>
      <c r="C160" s="21">
        <v>4.4999999999999998E-2</v>
      </c>
      <c r="E160" s="23" t="s">
        <v>12</v>
      </c>
      <c r="F160" s="23"/>
      <c r="J160" s="25"/>
    </row>
    <row r="161" spans="1:10" ht="12.75" hidden="1">
      <c r="A161" s="19">
        <f t="shared" si="2"/>
        <v>22755</v>
      </c>
      <c r="B161" s="20">
        <v>22755</v>
      </c>
      <c r="C161" s="21">
        <v>4.4999999999999998E-2</v>
      </c>
      <c r="E161" s="23" t="s">
        <v>12</v>
      </c>
      <c r="F161" s="23"/>
      <c r="J161" s="25"/>
    </row>
    <row r="162" spans="1:10" ht="12.75" hidden="1">
      <c r="A162" s="19">
        <f t="shared" si="2"/>
        <v>22785</v>
      </c>
      <c r="B162" s="20">
        <v>22785</v>
      </c>
      <c r="C162" s="21">
        <v>4.4999999999999998E-2</v>
      </c>
      <c r="E162" s="23" t="s">
        <v>12</v>
      </c>
      <c r="F162" s="23"/>
      <c r="J162" s="25"/>
    </row>
    <row r="163" spans="1:10" ht="12.75" hidden="1">
      <c r="A163" s="19">
        <f t="shared" si="2"/>
        <v>22816</v>
      </c>
      <c r="B163" s="20">
        <v>22816</v>
      </c>
      <c r="C163" s="21">
        <v>4.4999999999999998E-2</v>
      </c>
      <c r="E163" s="23" t="s">
        <v>12</v>
      </c>
      <c r="F163" s="23"/>
      <c r="J163" s="25"/>
    </row>
    <row r="164" spans="1:10" ht="12.75" hidden="1">
      <c r="A164" s="19">
        <f t="shared" si="2"/>
        <v>22846</v>
      </c>
      <c r="B164" s="20">
        <v>22846</v>
      </c>
      <c r="C164" s="21">
        <v>4.4999999999999998E-2</v>
      </c>
      <c r="E164" s="23" t="s">
        <v>12</v>
      </c>
      <c r="F164" s="23"/>
      <c r="J164" s="25"/>
    </row>
    <row r="165" spans="1:10" ht="12.75" hidden="1">
      <c r="A165" s="19">
        <f t="shared" si="2"/>
        <v>22877</v>
      </c>
      <c r="B165" s="20">
        <v>22877</v>
      </c>
      <c r="C165" s="21">
        <v>4.4999999999999998E-2</v>
      </c>
      <c r="E165" s="23" t="s">
        <v>12</v>
      </c>
      <c r="F165" s="23"/>
      <c r="J165" s="25"/>
    </row>
    <row r="166" spans="1:10" ht="12.75" hidden="1">
      <c r="A166" s="19">
        <f t="shared" si="2"/>
        <v>22908</v>
      </c>
      <c r="B166" s="20">
        <v>22908</v>
      </c>
      <c r="C166" s="21">
        <v>4.4999999999999998E-2</v>
      </c>
      <c r="E166" s="23" t="s">
        <v>12</v>
      </c>
      <c r="F166" s="23"/>
      <c r="J166" s="25"/>
    </row>
    <row r="167" spans="1:10" ht="12.75" hidden="1">
      <c r="A167" s="19">
        <f t="shared" si="2"/>
        <v>22938</v>
      </c>
      <c r="B167" s="20">
        <v>22938</v>
      </c>
      <c r="C167" s="21">
        <v>4.4999999999999998E-2</v>
      </c>
      <c r="E167" s="23" t="s">
        <v>12</v>
      </c>
      <c r="F167" s="23"/>
      <c r="J167" s="25"/>
    </row>
    <row r="168" spans="1:10" ht="12.75" hidden="1">
      <c r="A168" s="19">
        <f t="shared" si="2"/>
        <v>22969</v>
      </c>
      <c r="B168" s="20">
        <v>22969</v>
      </c>
      <c r="C168" s="21">
        <v>4.4999999999999998E-2</v>
      </c>
      <c r="E168" s="23" t="s">
        <v>12</v>
      </c>
      <c r="F168" s="23"/>
      <c r="J168" s="25"/>
    </row>
    <row r="169" spans="1:10" ht="12.75" hidden="1">
      <c r="A169" s="19">
        <f t="shared" si="2"/>
        <v>22999</v>
      </c>
      <c r="B169" s="20">
        <v>22999</v>
      </c>
      <c r="C169" s="21">
        <v>4.4999999999999998E-2</v>
      </c>
      <c r="E169" s="23" t="s">
        <v>12</v>
      </c>
      <c r="F169" s="23"/>
      <c r="J169" s="25"/>
    </row>
    <row r="170" spans="1:10" ht="12.75" hidden="1">
      <c r="A170" s="19">
        <f t="shared" si="2"/>
        <v>23030</v>
      </c>
      <c r="B170" s="20">
        <v>23030</v>
      </c>
      <c r="C170" s="21">
        <v>4.4999999999999998E-2</v>
      </c>
      <c r="E170" s="23" t="s">
        <v>12</v>
      </c>
      <c r="F170" s="23"/>
      <c r="J170" s="25"/>
    </row>
    <row r="171" spans="1:10" ht="12.75" hidden="1">
      <c r="A171" s="19">
        <f t="shared" si="2"/>
        <v>23061</v>
      </c>
      <c r="B171" s="20">
        <v>23061</v>
      </c>
      <c r="C171" s="21">
        <v>4.4999999999999998E-2</v>
      </c>
      <c r="E171" s="23" t="s">
        <v>12</v>
      </c>
      <c r="F171" s="23"/>
      <c r="J171" s="25"/>
    </row>
    <row r="172" spans="1:10" ht="12.75" hidden="1">
      <c r="A172" s="19">
        <f t="shared" si="2"/>
        <v>23089</v>
      </c>
      <c r="B172" s="20">
        <v>23089</v>
      </c>
      <c r="C172" s="21">
        <v>4.4999999999999998E-2</v>
      </c>
      <c r="E172" s="23" t="s">
        <v>12</v>
      </c>
      <c r="F172" s="23"/>
      <c r="J172" s="25"/>
    </row>
    <row r="173" spans="1:10" ht="12.75" hidden="1">
      <c r="A173" s="19">
        <f t="shared" si="2"/>
        <v>23120</v>
      </c>
      <c r="B173" s="20">
        <v>23120</v>
      </c>
      <c r="C173" s="21">
        <v>4.4999999999999998E-2</v>
      </c>
      <c r="E173" s="23" t="s">
        <v>12</v>
      </c>
      <c r="F173" s="23"/>
      <c r="J173" s="25"/>
    </row>
    <row r="174" spans="1:10" ht="12.75" hidden="1">
      <c r="A174" s="19">
        <f t="shared" si="2"/>
        <v>23150</v>
      </c>
      <c r="B174" s="20">
        <v>23150</v>
      </c>
      <c r="C174" s="21">
        <v>4.4999999999999998E-2</v>
      </c>
      <c r="E174" s="23" t="s">
        <v>12</v>
      </c>
      <c r="F174" s="23"/>
      <c r="J174" s="25"/>
    </row>
    <row r="175" spans="1:10" ht="12.75" hidden="1">
      <c r="A175" s="19">
        <f t="shared" si="2"/>
        <v>23181</v>
      </c>
      <c r="B175" s="20">
        <v>23181</v>
      </c>
      <c r="C175" s="21">
        <v>4.4999999999999998E-2</v>
      </c>
      <c r="E175" s="23" t="s">
        <v>12</v>
      </c>
      <c r="F175" s="23"/>
      <c r="J175" s="25"/>
    </row>
    <row r="176" spans="1:10" ht="12.75" hidden="1">
      <c r="A176" s="19">
        <f t="shared" si="2"/>
        <v>23211</v>
      </c>
      <c r="B176" s="20">
        <v>23211</v>
      </c>
      <c r="C176" s="21">
        <v>4.4999999999999998E-2</v>
      </c>
      <c r="E176" s="23" t="s">
        <v>12</v>
      </c>
      <c r="F176" s="23"/>
      <c r="J176" s="25"/>
    </row>
    <row r="177" spans="1:10" ht="12.75" hidden="1">
      <c r="A177" s="19">
        <f t="shared" si="2"/>
        <v>23242</v>
      </c>
      <c r="B177" s="20">
        <v>23242</v>
      </c>
      <c r="C177" s="21">
        <v>4.4999999999999998E-2</v>
      </c>
      <c r="E177" s="23" t="s">
        <v>12</v>
      </c>
      <c r="F177" s="23"/>
      <c r="J177" s="25"/>
    </row>
    <row r="178" spans="1:10" ht="12.75" hidden="1">
      <c r="A178" s="19">
        <f t="shared" si="2"/>
        <v>23273</v>
      </c>
      <c r="B178" s="20">
        <v>23273</v>
      </c>
      <c r="C178" s="21">
        <v>4.4999999999999998E-2</v>
      </c>
      <c r="E178" s="23" t="s">
        <v>12</v>
      </c>
      <c r="F178" s="23"/>
      <c r="J178" s="25"/>
    </row>
    <row r="179" spans="1:10" ht="12.75" hidden="1">
      <c r="A179" s="19">
        <f t="shared" si="2"/>
        <v>23303</v>
      </c>
      <c r="B179" s="20">
        <v>23303</v>
      </c>
      <c r="C179" s="21">
        <v>4.4999999999999998E-2</v>
      </c>
      <c r="E179" s="23" t="s">
        <v>12</v>
      </c>
      <c r="F179" s="23"/>
      <c r="J179" s="25"/>
    </row>
    <row r="180" spans="1:10" ht="12.75" hidden="1">
      <c r="A180" s="19">
        <f t="shared" si="2"/>
        <v>23334</v>
      </c>
      <c r="B180" s="20">
        <v>23334</v>
      </c>
      <c r="C180" s="21">
        <v>4.4999999999999998E-2</v>
      </c>
      <c r="E180" s="23" t="s">
        <v>12</v>
      </c>
      <c r="F180" s="23"/>
      <c r="J180" s="25"/>
    </row>
    <row r="181" spans="1:10" ht="12.75" hidden="1">
      <c r="A181" s="19">
        <f t="shared" si="2"/>
        <v>23364</v>
      </c>
      <c r="B181" s="20">
        <v>23364</v>
      </c>
      <c r="C181" s="21">
        <v>4.4999999999999998E-2</v>
      </c>
      <c r="E181" s="23" t="s">
        <v>12</v>
      </c>
      <c r="F181" s="23"/>
      <c r="J181" s="25"/>
    </row>
    <row r="182" spans="1:10" ht="12.75" hidden="1">
      <c r="A182" s="19">
        <f t="shared" si="2"/>
        <v>23395</v>
      </c>
      <c r="B182" s="20">
        <v>23395</v>
      </c>
      <c r="C182" s="21">
        <v>4.4999999999999998E-2</v>
      </c>
      <c r="E182" s="23" t="s">
        <v>12</v>
      </c>
      <c r="F182" s="23"/>
      <c r="J182" s="25"/>
    </row>
    <row r="183" spans="1:10" ht="12.75" hidden="1">
      <c r="A183" s="19">
        <f t="shared" si="2"/>
        <v>23426</v>
      </c>
      <c r="B183" s="20">
        <v>23426</v>
      </c>
      <c r="C183" s="21">
        <v>4.4999999999999998E-2</v>
      </c>
      <c r="E183" s="23" t="s">
        <v>12</v>
      </c>
      <c r="F183" s="23"/>
      <c r="J183" s="25"/>
    </row>
    <row r="184" spans="1:10" ht="12.75" hidden="1">
      <c r="A184" s="19">
        <f t="shared" si="2"/>
        <v>23455</v>
      </c>
      <c r="B184" s="20">
        <v>23455</v>
      </c>
      <c r="C184" s="21">
        <v>4.4999999999999998E-2</v>
      </c>
      <c r="E184" s="23" t="s">
        <v>12</v>
      </c>
      <c r="F184" s="23"/>
      <c r="J184" s="25"/>
    </row>
    <row r="185" spans="1:10" ht="12.75" hidden="1">
      <c r="A185" s="19">
        <f t="shared" si="2"/>
        <v>23486</v>
      </c>
      <c r="B185" s="20">
        <v>23486</v>
      </c>
      <c r="C185" s="21">
        <v>4.4999999999999998E-2</v>
      </c>
      <c r="E185" s="23" t="s">
        <v>12</v>
      </c>
      <c r="F185" s="23"/>
      <c r="J185" s="25"/>
    </row>
    <row r="186" spans="1:10" ht="12.75" hidden="1">
      <c r="A186" s="19">
        <f t="shared" si="2"/>
        <v>23516</v>
      </c>
      <c r="B186" s="20">
        <v>23516</v>
      </c>
      <c r="C186" s="21">
        <v>4.4999999999999998E-2</v>
      </c>
      <c r="E186" s="23" t="s">
        <v>12</v>
      </c>
      <c r="F186" s="23"/>
      <c r="J186" s="25"/>
    </row>
    <row r="187" spans="1:10" ht="12.75" hidden="1">
      <c r="A187" s="19">
        <f t="shared" si="2"/>
        <v>23547</v>
      </c>
      <c r="B187" s="20">
        <v>23547</v>
      </c>
      <c r="C187" s="21">
        <v>4.4999999999999998E-2</v>
      </c>
      <c r="E187" s="23" t="s">
        <v>12</v>
      </c>
      <c r="F187" s="23"/>
      <c r="J187" s="25"/>
    </row>
    <row r="188" spans="1:10" ht="12.75" hidden="1">
      <c r="A188" s="19">
        <f t="shared" si="2"/>
        <v>23577</v>
      </c>
      <c r="B188" s="20">
        <v>23577</v>
      </c>
      <c r="C188" s="21">
        <v>4.4999999999999998E-2</v>
      </c>
      <c r="E188" s="23" t="s">
        <v>12</v>
      </c>
      <c r="F188" s="23"/>
      <c r="J188" s="25"/>
    </row>
    <row r="189" spans="1:10" ht="12.75" hidden="1">
      <c r="A189" s="19">
        <f t="shared" si="2"/>
        <v>23608</v>
      </c>
      <c r="B189" s="20">
        <v>23608</v>
      </c>
      <c r="C189" s="21">
        <v>4.4999999999999998E-2</v>
      </c>
      <c r="E189" s="23" t="s">
        <v>12</v>
      </c>
      <c r="F189" s="23"/>
      <c r="J189" s="25"/>
    </row>
    <row r="190" spans="1:10" ht="12.75" hidden="1">
      <c r="A190" s="19">
        <f t="shared" si="2"/>
        <v>23639</v>
      </c>
      <c r="B190" s="20">
        <v>23639</v>
      </c>
      <c r="C190" s="21">
        <v>4.4999999999999998E-2</v>
      </c>
      <c r="E190" s="23" t="s">
        <v>12</v>
      </c>
      <c r="F190" s="23"/>
      <c r="J190" s="25"/>
    </row>
    <row r="191" spans="1:10" ht="12.75" hidden="1">
      <c r="A191" s="19">
        <f t="shared" si="2"/>
        <v>23669</v>
      </c>
      <c r="B191" s="20">
        <v>23669</v>
      </c>
      <c r="C191" s="21">
        <v>4.4999999999999998E-2</v>
      </c>
      <c r="E191" s="23" t="s">
        <v>12</v>
      </c>
      <c r="F191" s="23"/>
      <c r="J191" s="25"/>
    </row>
    <row r="192" spans="1:10" ht="12.75" hidden="1">
      <c r="A192" s="19">
        <f t="shared" si="2"/>
        <v>23700</v>
      </c>
      <c r="B192" s="20">
        <v>23700</v>
      </c>
      <c r="C192" s="21">
        <v>4.4999999999999998E-2</v>
      </c>
      <c r="E192" s="23" t="s">
        <v>12</v>
      </c>
      <c r="F192" s="23"/>
      <c r="J192" s="25"/>
    </row>
    <row r="193" spans="1:10" ht="12.75" hidden="1">
      <c r="A193" s="19">
        <f t="shared" si="2"/>
        <v>23730</v>
      </c>
      <c r="B193" s="20">
        <v>23730</v>
      </c>
      <c r="C193" s="21">
        <v>4.4999999999999998E-2</v>
      </c>
      <c r="E193" s="23" t="s">
        <v>12</v>
      </c>
      <c r="F193" s="23"/>
      <c r="J193" s="25"/>
    </row>
    <row r="194" spans="1:10" ht="12.75" hidden="1">
      <c r="A194" s="19">
        <f t="shared" si="2"/>
        <v>23761</v>
      </c>
      <c r="B194" s="20">
        <v>23761</v>
      </c>
      <c r="C194" s="21">
        <v>4.4999999999999998E-2</v>
      </c>
      <c r="E194" s="23" t="s">
        <v>12</v>
      </c>
      <c r="F194" s="23"/>
      <c r="J194" s="25"/>
    </row>
    <row r="195" spans="1:10" ht="12.75" hidden="1">
      <c r="A195" s="19">
        <f t="shared" ref="A195:A258" si="3">+B195</f>
        <v>23792</v>
      </c>
      <c r="B195" s="20">
        <v>23792</v>
      </c>
      <c r="C195" s="21">
        <v>4.4999999999999998E-2</v>
      </c>
      <c r="E195" s="23" t="s">
        <v>12</v>
      </c>
      <c r="F195" s="23"/>
      <c r="J195" s="25"/>
    </row>
    <row r="196" spans="1:10" ht="12.75" hidden="1">
      <c r="A196" s="19">
        <f t="shared" si="3"/>
        <v>23820</v>
      </c>
      <c r="B196" s="20">
        <v>23820</v>
      </c>
      <c r="C196" s="21">
        <v>4.4999999999999998E-2</v>
      </c>
      <c r="E196" s="23" t="s">
        <v>12</v>
      </c>
      <c r="F196" s="23"/>
      <c r="J196" s="25"/>
    </row>
    <row r="197" spans="1:10" ht="12.75" hidden="1">
      <c r="A197" s="19">
        <f t="shared" si="3"/>
        <v>23851</v>
      </c>
      <c r="B197" s="20">
        <v>23851</v>
      </c>
      <c r="C197" s="21">
        <v>4.4999999999999998E-2</v>
      </c>
      <c r="E197" s="23" t="s">
        <v>12</v>
      </c>
      <c r="F197" s="23"/>
      <c r="J197" s="25"/>
    </row>
    <row r="198" spans="1:10" ht="12.75" hidden="1">
      <c r="A198" s="19">
        <f t="shared" si="3"/>
        <v>23881</v>
      </c>
      <c r="B198" s="20">
        <v>23881</v>
      </c>
      <c r="C198" s="21">
        <v>4.4999999999999998E-2</v>
      </c>
      <c r="E198" s="23" t="s">
        <v>12</v>
      </c>
      <c r="F198" s="23"/>
      <c r="J198" s="25"/>
    </row>
    <row r="199" spans="1:10" ht="12.75" hidden="1">
      <c r="A199" s="19">
        <f t="shared" si="3"/>
        <v>23912</v>
      </c>
      <c r="B199" s="20">
        <v>23912</v>
      </c>
      <c r="C199" s="21">
        <v>4.4999999999999998E-2</v>
      </c>
      <c r="E199" s="23" t="s">
        <v>12</v>
      </c>
      <c r="F199" s="23"/>
      <c r="J199" s="25"/>
    </row>
    <row r="200" spans="1:10" ht="12.75" hidden="1">
      <c r="A200" s="19">
        <f t="shared" si="3"/>
        <v>23942</v>
      </c>
      <c r="B200" s="20">
        <v>23942</v>
      </c>
      <c r="C200" s="21">
        <v>4.4999999999999998E-2</v>
      </c>
      <c r="E200" s="23" t="s">
        <v>12</v>
      </c>
      <c r="F200" s="23"/>
      <c r="J200" s="25"/>
    </row>
    <row r="201" spans="1:10" ht="12.75" hidden="1">
      <c r="A201" s="19">
        <f t="shared" si="3"/>
        <v>23973</v>
      </c>
      <c r="B201" s="20">
        <v>23973</v>
      </c>
      <c r="C201" s="21">
        <v>4.4999999999999998E-2</v>
      </c>
      <c r="E201" s="23" t="s">
        <v>12</v>
      </c>
      <c r="F201" s="23"/>
      <c r="J201" s="25"/>
    </row>
    <row r="202" spans="1:10" ht="12.75" hidden="1">
      <c r="A202" s="19">
        <f t="shared" si="3"/>
        <v>24004</v>
      </c>
      <c r="B202" s="20">
        <v>24004</v>
      </c>
      <c r="C202" s="21">
        <v>4.4999999999999998E-2</v>
      </c>
      <c r="E202" s="23" t="s">
        <v>12</v>
      </c>
      <c r="F202" s="23"/>
      <c r="J202" s="25"/>
    </row>
    <row r="203" spans="1:10" ht="12.75" hidden="1">
      <c r="A203" s="19">
        <f t="shared" si="3"/>
        <v>24034</v>
      </c>
      <c r="B203" s="20">
        <v>24034</v>
      </c>
      <c r="C203" s="21">
        <v>4.4999999999999998E-2</v>
      </c>
      <c r="E203" s="23" t="s">
        <v>12</v>
      </c>
      <c r="F203" s="23"/>
      <c r="J203" s="25"/>
    </row>
    <row r="204" spans="1:10" ht="12.75" hidden="1">
      <c r="A204" s="19">
        <f t="shared" si="3"/>
        <v>24065</v>
      </c>
      <c r="B204" s="20">
        <v>24065</v>
      </c>
      <c r="C204" s="21">
        <v>4.4999999999999998E-2</v>
      </c>
      <c r="E204" s="23" t="s">
        <v>12</v>
      </c>
      <c r="F204" s="23"/>
      <c r="J204" s="25"/>
    </row>
    <row r="205" spans="1:10" ht="12.75" hidden="1">
      <c r="A205" s="19">
        <f t="shared" si="3"/>
        <v>24095</v>
      </c>
      <c r="B205" s="20">
        <v>24095</v>
      </c>
      <c r="C205" s="21">
        <v>4.9200000000000001E-2</v>
      </c>
      <c r="E205" s="23" t="s">
        <v>12</v>
      </c>
      <c r="F205" s="23"/>
      <c r="J205" s="25"/>
    </row>
    <row r="206" spans="1:10" ht="12.75" hidden="1">
      <c r="A206" s="19">
        <f t="shared" si="3"/>
        <v>24126</v>
      </c>
      <c r="B206" s="20">
        <v>24126</v>
      </c>
      <c r="C206" s="21">
        <v>0.05</v>
      </c>
      <c r="E206" s="23" t="s">
        <v>12</v>
      </c>
      <c r="F206" s="23"/>
      <c r="J206" s="25"/>
    </row>
    <row r="207" spans="1:10" ht="12.75" hidden="1">
      <c r="A207" s="19">
        <f t="shared" si="3"/>
        <v>24157</v>
      </c>
      <c r="B207" s="20">
        <v>24157</v>
      </c>
      <c r="C207" s="21">
        <v>0.05</v>
      </c>
      <c r="E207" s="23" t="s">
        <v>12</v>
      </c>
      <c r="F207" s="23"/>
      <c r="J207" s="25"/>
    </row>
    <row r="208" spans="1:10" ht="12.75" hidden="1">
      <c r="A208" s="19">
        <f t="shared" si="3"/>
        <v>24185</v>
      </c>
      <c r="B208" s="20">
        <v>24185</v>
      </c>
      <c r="C208" s="21">
        <v>5.3499999999999999E-2</v>
      </c>
      <c r="E208" s="23" t="s">
        <v>12</v>
      </c>
      <c r="F208" s="23"/>
      <c r="J208" s="25"/>
    </row>
    <row r="209" spans="1:10" ht="12.75" hidden="1">
      <c r="A209" s="19">
        <f t="shared" si="3"/>
        <v>24216</v>
      </c>
      <c r="B209" s="20">
        <v>24216</v>
      </c>
      <c r="C209" s="21">
        <v>5.5E-2</v>
      </c>
      <c r="E209" s="23" t="s">
        <v>12</v>
      </c>
      <c r="F209" s="23"/>
      <c r="J209" s="25"/>
    </row>
    <row r="210" spans="1:10" ht="12.75" hidden="1">
      <c r="A210" s="19">
        <f t="shared" si="3"/>
        <v>24246</v>
      </c>
      <c r="B210" s="20">
        <v>24246</v>
      </c>
      <c r="C210" s="21">
        <v>5.5E-2</v>
      </c>
      <c r="E210" s="23" t="s">
        <v>12</v>
      </c>
      <c r="F210" s="23"/>
      <c r="J210" s="25"/>
    </row>
    <row r="211" spans="1:10" ht="12.75" hidden="1">
      <c r="A211" s="19">
        <f t="shared" si="3"/>
        <v>24277</v>
      </c>
      <c r="B211" s="20">
        <v>24277</v>
      </c>
      <c r="C211" s="21">
        <v>5.5199999999999999E-2</v>
      </c>
      <c r="E211" s="23" t="s">
        <v>12</v>
      </c>
      <c r="F211" s="23"/>
      <c r="J211" s="25"/>
    </row>
    <row r="212" spans="1:10" ht="12.75" hidden="1">
      <c r="A212" s="19">
        <f t="shared" si="3"/>
        <v>24307</v>
      </c>
      <c r="B212" s="20">
        <v>24307</v>
      </c>
      <c r="C212" s="21">
        <v>5.7500000000000002E-2</v>
      </c>
      <c r="E212" s="23" t="s">
        <v>12</v>
      </c>
      <c r="F212" s="23"/>
      <c r="J212" s="25"/>
    </row>
    <row r="213" spans="1:10" ht="12.75" hidden="1">
      <c r="A213" s="19">
        <f t="shared" si="3"/>
        <v>24338</v>
      </c>
      <c r="B213" s="20">
        <v>24338</v>
      </c>
      <c r="C213" s="21">
        <v>5.8799999999999998E-2</v>
      </c>
      <c r="E213" s="23" t="s">
        <v>12</v>
      </c>
      <c r="F213" s="23"/>
      <c r="J213" s="25"/>
    </row>
    <row r="214" spans="1:10" ht="12.75" hidden="1">
      <c r="A214" s="19">
        <f t="shared" si="3"/>
        <v>24369</v>
      </c>
      <c r="B214" s="20">
        <v>24369</v>
      </c>
      <c r="C214" s="21">
        <v>0.06</v>
      </c>
      <c r="E214" s="23" t="s">
        <v>12</v>
      </c>
      <c r="F214" s="23"/>
      <c r="J214" s="25"/>
    </row>
    <row r="215" spans="1:10" ht="12.75" hidden="1">
      <c r="A215" s="19">
        <f t="shared" si="3"/>
        <v>24399</v>
      </c>
      <c r="B215" s="20">
        <v>24399</v>
      </c>
      <c r="C215" s="21">
        <v>0.06</v>
      </c>
      <c r="E215" s="23" t="s">
        <v>12</v>
      </c>
      <c r="F215" s="23"/>
      <c r="J215" s="25"/>
    </row>
    <row r="216" spans="1:10" ht="12.75" hidden="1">
      <c r="A216" s="19">
        <f t="shared" si="3"/>
        <v>24430</v>
      </c>
      <c r="B216" s="20">
        <v>24430</v>
      </c>
      <c r="C216" s="21">
        <v>0.06</v>
      </c>
      <c r="E216" s="23" t="s">
        <v>12</v>
      </c>
      <c r="F216" s="23"/>
      <c r="J216" s="25"/>
    </row>
    <row r="217" spans="1:10" ht="12.75" hidden="1">
      <c r="A217" s="19">
        <f t="shared" si="3"/>
        <v>24460</v>
      </c>
      <c r="B217" s="20">
        <v>24460</v>
      </c>
      <c r="C217" s="21">
        <v>0.06</v>
      </c>
      <c r="E217" s="23" t="s">
        <v>12</v>
      </c>
      <c r="F217" s="23"/>
      <c r="J217" s="25"/>
    </row>
    <row r="218" spans="1:10" ht="12.75" hidden="1">
      <c r="A218" s="19">
        <f t="shared" si="3"/>
        <v>24491</v>
      </c>
      <c r="B218" s="20">
        <v>24491</v>
      </c>
      <c r="C218" s="21">
        <v>5.96E-2</v>
      </c>
      <c r="E218" s="23" t="s">
        <v>12</v>
      </c>
      <c r="F218" s="23"/>
      <c r="J218" s="25"/>
    </row>
    <row r="219" spans="1:10" ht="12.75" hidden="1">
      <c r="A219" s="19">
        <f t="shared" si="3"/>
        <v>24522</v>
      </c>
      <c r="B219" s="20">
        <v>24522</v>
      </c>
      <c r="C219" s="21">
        <v>5.7500000000000002E-2</v>
      </c>
      <c r="E219" s="23" t="s">
        <v>12</v>
      </c>
      <c r="F219" s="23"/>
      <c r="J219" s="25"/>
    </row>
    <row r="220" spans="1:10" ht="12.75" hidden="1">
      <c r="A220" s="19">
        <f t="shared" si="3"/>
        <v>24550</v>
      </c>
      <c r="B220" s="20">
        <v>24550</v>
      </c>
      <c r="C220" s="21">
        <v>5.7099999999999998E-2</v>
      </c>
      <c r="E220" s="23" t="s">
        <v>12</v>
      </c>
      <c r="F220" s="23"/>
      <c r="J220" s="25"/>
    </row>
    <row r="221" spans="1:10" ht="12.75" hidden="1">
      <c r="A221" s="19">
        <f t="shared" si="3"/>
        <v>24581</v>
      </c>
      <c r="B221" s="20">
        <v>24581</v>
      </c>
      <c r="C221" s="21">
        <v>5.5E-2</v>
      </c>
      <c r="E221" s="23" t="s">
        <v>12</v>
      </c>
      <c r="F221" s="23"/>
      <c r="J221" s="25"/>
    </row>
    <row r="222" spans="1:10" ht="12.75" hidden="1">
      <c r="A222" s="19">
        <f t="shared" si="3"/>
        <v>24611</v>
      </c>
      <c r="B222" s="20">
        <v>24611</v>
      </c>
      <c r="C222" s="21">
        <v>5.5E-2</v>
      </c>
      <c r="E222" s="23" t="s">
        <v>12</v>
      </c>
      <c r="F222" s="23"/>
      <c r="J222" s="25"/>
    </row>
    <row r="223" spans="1:10" ht="12.75" hidden="1">
      <c r="A223" s="19">
        <f t="shared" si="3"/>
        <v>24642</v>
      </c>
      <c r="B223" s="20">
        <v>24642</v>
      </c>
      <c r="C223" s="21">
        <v>5.5E-2</v>
      </c>
      <c r="E223" s="23" t="s">
        <v>12</v>
      </c>
      <c r="F223" s="23"/>
      <c r="J223" s="25"/>
    </row>
    <row r="224" spans="1:10" ht="12.75" hidden="1">
      <c r="A224" s="19">
        <f t="shared" si="3"/>
        <v>24672</v>
      </c>
      <c r="B224" s="20">
        <v>24672</v>
      </c>
      <c r="C224" s="21">
        <v>5.5E-2</v>
      </c>
      <c r="E224" s="23" t="s">
        <v>12</v>
      </c>
      <c r="F224" s="23"/>
      <c r="J224" s="25"/>
    </row>
    <row r="225" spans="1:10" ht="12.75" hidden="1">
      <c r="A225" s="19">
        <f t="shared" si="3"/>
        <v>24703</v>
      </c>
      <c r="B225" s="20">
        <v>24703</v>
      </c>
      <c r="C225" s="21">
        <v>5.5E-2</v>
      </c>
      <c r="E225" s="23" t="s">
        <v>12</v>
      </c>
      <c r="F225" s="23"/>
      <c r="J225" s="25"/>
    </row>
    <row r="226" spans="1:10" ht="12.75" hidden="1">
      <c r="A226" s="19">
        <f t="shared" si="3"/>
        <v>24734</v>
      </c>
      <c r="B226" s="20">
        <v>24734</v>
      </c>
      <c r="C226" s="21">
        <v>5.5E-2</v>
      </c>
      <c r="E226" s="23" t="s">
        <v>12</v>
      </c>
      <c r="F226" s="23"/>
      <c r="J226" s="25"/>
    </row>
    <row r="227" spans="1:10" ht="12.75" hidden="1">
      <c r="A227" s="19">
        <f t="shared" si="3"/>
        <v>24764</v>
      </c>
      <c r="B227" s="20">
        <v>24764</v>
      </c>
      <c r="C227" s="21">
        <v>5.5E-2</v>
      </c>
      <c r="E227" s="23" t="s">
        <v>12</v>
      </c>
      <c r="F227" s="23"/>
      <c r="J227" s="25"/>
    </row>
    <row r="228" spans="1:10" ht="12.75" hidden="1">
      <c r="A228" s="19">
        <f t="shared" si="3"/>
        <v>24795</v>
      </c>
      <c r="B228" s="20">
        <v>24795</v>
      </c>
      <c r="C228" s="21">
        <v>5.6799999999999996E-2</v>
      </c>
      <c r="E228" s="23" t="s">
        <v>12</v>
      </c>
      <c r="F228" s="23"/>
      <c r="J228" s="25"/>
    </row>
    <row r="229" spans="1:10" ht="12.75" hidden="1">
      <c r="A229" s="19">
        <f t="shared" si="3"/>
        <v>24825</v>
      </c>
      <c r="B229" s="20">
        <v>24825</v>
      </c>
      <c r="C229" s="21">
        <v>0.06</v>
      </c>
      <c r="E229" s="23" t="s">
        <v>12</v>
      </c>
      <c r="F229" s="23"/>
      <c r="J229" s="25"/>
    </row>
    <row r="230" spans="1:10" ht="12.75" hidden="1">
      <c r="A230" s="19">
        <f t="shared" si="3"/>
        <v>24856</v>
      </c>
      <c r="B230" s="20">
        <v>24856</v>
      </c>
      <c r="C230" s="21">
        <v>0.06</v>
      </c>
      <c r="E230" s="23" t="s">
        <v>12</v>
      </c>
      <c r="F230" s="23"/>
      <c r="J230" s="25"/>
    </row>
    <row r="231" spans="1:10" ht="12.75" hidden="1">
      <c r="A231" s="19">
        <f t="shared" si="3"/>
        <v>24887</v>
      </c>
      <c r="B231" s="20">
        <v>24887</v>
      </c>
      <c r="C231" s="21">
        <v>0.06</v>
      </c>
      <c r="E231" s="23" t="s">
        <v>12</v>
      </c>
      <c r="F231" s="23"/>
      <c r="J231" s="25"/>
    </row>
    <row r="232" spans="1:10" ht="12.75" hidden="1">
      <c r="A232" s="19">
        <f t="shared" si="3"/>
        <v>24916</v>
      </c>
      <c r="B232" s="20">
        <v>24916</v>
      </c>
      <c r="C232" s="21">
        <v>0.06</v>
      </c>
      <c r="E232" s="23" t="s">
        <v>12</v>
      </c>
      <c r="F232" s="23"/>
      <c r="J232" s="25"/>
    </row>
    <row r="233" spans="1:10" ht="12.75" hidden="1">
      <c r="A233" s="19">
        <f t="shared" si="3"/>
        <v>24947</v>
      </c>
      <c r="B233" s="20">
        <v>24947</v>
      </c>
      <c r="C233" s="21">
        <v>6.2E-2</v>
      </c>
      <c r="E233" s="23" t="s">
        <v>12</v>
      </c>
      <c r="F233" s="23"/>
      <c r="J233" s="25"/>
    </row>
    <row r="234" spans="1:10" ht="12.75" hidden="1">
      <c r="A234" s="19">
        <f t="shared" si="3"/>
        <v>24977</v>
      </c>
      <c r="B234" s="20">
        <v>24977</v>
      </c>
      <c r="C234" s="21">
        <v>6.5000000000000002E-2</v>
      </c>
      <c r="E234" s="23" t="s">
        <v>12</v>
      </c>
      <c r="F234" s="23"/>
      <c r="J234" s="25"/>
    </row>
    <row r="235" spans="1:10" ht="12.75" hidden="1">
      <c r="A235" s="19">
        <f t="shared" si="3"/>
        <v>25008</v>
      </c>
      <c r="B235" s="20">
        <v>25008</v>
      </c>
      <c r="C235" s="21">
        <v>6.5000000000000002E-2</v>
      </c>
      <c r="E235" s="23" t="s">
        <v>12</v>
      </c>
      <c r="F235" s="23"/>
      <c r="J235" s="25"/>
    </row>
    <row r="236" spans="1:10" ht="12.75" hidden="1">
      <c r="A236" s="19">
        <f t="shared" si="3"/>
        <v>25038</v>
      </c>
      <c r="B236" s="20">
        <v>25038</v>
      </c>
      <c r="C236" s="21">
        <v>6.5000000000000002E-2</v>
      </c>
      <c r="E236" s="23" t="s">
        <v>12</v>
      </c>
      <c r="F236" s="23"/>
      <c r="J236" s="25"/>
    </row>
    <row r="237" spans="1:10" ht="12.75" hidden="1">
      <c r="A237" s="19">
        <f t="shared" si="3"/>
        <v>25069</v>
      </c>
      <c r="B237" s="20">
        <v>25069</v>
      </c>
      <c r="C237" s="21">
        <v>6.5000000000000002E-2</v>
      </c>
      <c r="E237" s="23" t="s">
        <v>12</v>
      </c>
      <c r="F237" s="23"/>
      <c r="J237" s="25"/>
    </row>
    <row r="238" spans="1:10" ht="12.75" hidden="1">
      <c r="A238" s="19">
        <f t="shared" si="3"/>
        <v>25100</v>
      </c>
      <c r="B238" s="20">
        <v>25100</v>
      </c>
      <c r="C238" s="21">
        <v>6.4500000000000002E-2</v>
      </c>
      <c r="E238" s="23" t="s">
        <v>12</v>
      </c>
      <c r="F238" s="23"/>
      <c r="J238" s="25"/>
    </row>
    <row r="239" spans="1:10" ht="12.75" hidden="1">
      <c r="A239" s="19">
        <f t="shared" si="3"/>
        <v>25130</v>
      </c>
      <c r="B239" s="20">
        <v>25130</v>
      </c>
      <c r="C239" s="21">
        <v>6.25E-2</v>
      </c>
      <c r="E239" s="23" t="s">
        <v>12</v>
      </c>
      <c r="F239" s="23"/>
      <c r="J239" s="25"/>
    </row>
    <row r="240" spans="1:10" ht="12.75" hidden="1">
      <c r="A240" s="19">
        <f t="shared" si="3"/>
        <v>25161</v>
      </c>
      <c r="B240" s="20">
        <v>25161</v>
      </c>
      <c r="C240" s="21">
        <v>6.25E-2</v>
      </c>
      <c r="E240" s="23" t="s">
        <v>12</v>
      </c>
      <c r="F240" s="23"/>
      <c r="J240" s="25"/>
    </row>
    <row r="241" spans="1:10" ht="12.75" hidden="1">
      <c r="A241" s="19">
        <f t="shared" si="3"/>
        <v>25191</v>
      </c>
      <c r="B241" s="20">
        <v>25191</v>
      </c>
      <c r="C241" s="21">
        <v>6.6000000000000003E-2</v>
      </c>
      <c r="E241" s="23" t="s">
        <v>12</v>
      </c>
      <c r="F241" s="23"/>
      <c r="J241" s="25"/>
    </row>
    <row r="242" spans="1:10" ht="12.75" hidden="1">
      <c r="A242" s="19">
        <f t="shared" si="3"/>
        <v>25222</v>
      </c>
      <c r="B242" s="20">
        <v>25222</v>
      </c>
      <c r="C242" s="21">
        <v>6.9500000000000006E-2</v>
      </c>
      <c r="E242" s="23" t="s">
        <v>12</v>
      </c>
      <c r="F242" s="23"/>
      <c r="J242" s="25"/>
    </row>
    <row r="243" spans="1:10" ht="12.75" hidden="1">
      <c r="A243" s="19">
        <f t="shared" si="3"/>
        <v>25253</v>
      </c>
      <c r="B243" s="20">
        <v>25253</v>
      </c>
      <c r="C243" s="21">
        <v>7.0000000000000007E-2</v>
      </c>
      <c r="E243" s="23" t="s">
        <v>12</v>
      </c>
      <c r="F243" s="23"/>
      <c r="J243" s="25"/>
    </row>
    <row r="244" spans="1:10" ht="12.75" hidden="1">
      <c r="A244" s="19">
        <f t="shared" si="3"/>
        <v>25281</v>
      </c>
      <c r="B244" s="20">
        <v>25281</v>
      </c>
      <c r="C244" s="21">
        <v>7.2400000000000006E-2</v>
      </c>
      <c r="E244" s="23" t="s">
        <v>12</v>
      </c>
      <c r="F244" s="23"/>
      <c r="J244" s="25"/>
    </row>
    <row r="245" spans="1:10" ht="12.75" hidden="1">
      <c r="A245" s="19">
        <f t="shared" si="3"/>
        <v>25312</v>
      </c>
      <c r="B245" s="20">
        <v>25312</v>
      </c>
      <c r="C245" s="21">
        <v>7.4999999999999997E-2</v>
      </c>
      <c r="E245" s="23" t="s">
        <v>12</v>
      </c>
      <c r="F245" s="23"/>
      <c r="J245" s="25"/>
    </row>
    <row r="246" spans="1:10" ht="12.75" hidden="1">
      <c r="A246" s="19">
        <f t="shared" si="3"/>
        <v>25342</v>
      </c>
      <c r="B246" s="20">
        <v>25342</v>
      </c>
      <c r="C246" s="21">
        <v>7.4999999999999997E-2</v>
      </c>
      <c r="E246" s="23" t="s">
        <v>12</v>
      </c>
      <c r="F246" s="23"/>
      <c r="J246" s="25"/>
    </row>
    <row r="247" spans="1:10" ht="12.75" hidden="1">
      <c r="A247" s="19">
        <f t="shared" si="3"/>
        <v>25373</v>
      </c>
      <c r="B247" s="20">
        <v>25373</v>
      </c>
      <c r="C247" s="21">
        <v>8.2299999999999998E-2</v>
      </c>
      <c r="E247" s="23" t="s">
        <v>12</v>
      </c>
      <c r="F247" s="23"/>
      <c r="J247" s="25"/>
    </row>
    <row r="248" spans="1:10" ht="12.75" hidden="1">
      <c r="A248" s="19">
        <f t="shared" si="3"/>
        <v>25403</v>
      </c>
      <c r="B248" s="20">
        <v>25403</v>
      </c>
      <c r="C248" s="21">
        <v>8.5000000000000006E-2</v>
      </c>
      <c r="E248" s="23" t="s">
        <v>12</v>
      </c>
      <c r="F248" s="23"/>
      <c r="J248" s="25"/>
    </row>
    <row r="249" spans="1:10" ht="12.75" hidden="1">
      <c r="A249" s="19">
        <f t="shared" si="3"/>
        <v>25434</v>
      </c>
      <c r="B249" s="20">
        <v>25434</v>
      </c>
      <c r="C249" s="21">
        <v>8.5000000000000006E-2</v>
      </c>
      <c r="E249" s="23" t="s">
        <v>12</v>
      </c>
      <c r="F249" s="23"/>
      <c r="J249" s="25"/>
    </row>
    <row r="250" spans="1:10" ht="12.75" hidden="1">
      <c r="A250" s="19">
        <f t="shared" si="3"/>
        <v>25465</v>
      </c>
      <c r="B250" s="20">
        <v>25465</v>
      </c>
      <c r="C250" s="21">
        <v>8.5000000000000006E-2</v>
      </c>
      <c r="E250" s="23" t="s">
        <v>12</v>
      </c>
      <c r="F250" s="23"/>
      <c r="J250" s="25"/>
    </row>
    <row r="251" spans="1:10" ht="12.75" hidden="1">
      <c r="A251" s="19">
        <f t="shared" si="3"/>
        <v>25495</v>
      </c>
      <c r="B251" s="20">
        <v>25495</v>
      </c>
      <c r="C251" s="21">
        <v>8.5000000000000006E-2</v>
      </c>
      <c r="E251" s="23" t="s">
        <v>12</v>
      </c>
      <c r="F251" s="23"/>
      <c r="J251" s="25"/>
    </row>
    <row r="252" spans="1:10" ht="12.75" hidden="1">
      <c r="A252" s="19">
        <f t="shared" si="3"/>
        <v>25526</v>
      </c>
      <c r="B252" s="20">
        <v>25526</v>
      </c>
      <c r="C252" s="21">
        <v>8.5000000000000006E-2</v>
      </c>
      <c r="E252" s="23" t="s">
        <v>12</v>
      </c>
      <c r="F252" s="23"/>
      <c r="J252" s="25"/>
    </row>
    <row r="253" spans="1:10" ht="12.75" hidden="1">
      <c r="A253" s="19">
        <f t="shared" si="3"/>
        <v>25556</v>
      </c>
      <c r="B253" s="20">
        <v>25556</v>
      </c>
      <c r="C253" s="21">
        <v>8.5000000000000006E-2</v>
      </c>
      <c r="E253" s="23" t="s">
        <v>12</v>
      </c>
      <c r="F253" s="23"/>
      <c r="J253" s="25"/>
    </row>
    <row r="254" spans="1:10" ht="12.75" hidden="1">
      <c r="A254" s="19">
        <f t="shared" si="3"/>
        <v>25587</v>
      </c>
      <c r="B254" s="20">
        <v>25587</v>
      </c>
      <c r="C254" s="21">
        <v>8.5000000000000006E-2</v>
      </c>
      <c r="E254" s="23" t="s">
        <v>12</v>
      </c>
      <c r="F254" s="23"/>
      <c r="J254" s="25"/>
    </row>
    <row r="255" spans="1:10" ht="12.75" hidden="1">
      <c r="A255" s="19">
        <f t="shared" si="3"/>
        <v>25618</v>
      </c>
      <c r="B255" s="20">
        <v>25618</v>
      </c>
      <c r="C255" s="21">
        <v>8.5000000000000006E-2</v>
      </c>
      <c r="E255" s="23" t="s">
        <v>12</v>
      </c>
      <c r="F255" s="23"/>
      <c r="J255" s="25"/>
    </row>
    <row r="256" spans="1:10" ht="12.75" hidden="1">
      <c r="A256" s="19">
        <f t="shared" si="3"/>
        <v>25646</v>
      </c>
      <c r="B256" s="20">
        <v>25646</v>
      </c>
      <c r="C256" s="21">
        <v>8.3900000000000002E-2</v>
      </c>
      <c r="E256" s="23" t="s">
        <v>12</v>
      </c>
      <c r="F256" s="23"/>
      <c r="J256" s="25"/>
    </row>
    <row r="257" spans="1:10" ht="12.75" hidden="1">
      <c r="A257" s="19">
        <f t="shared" si="3"/>
        <v>25677</v>
      </c>
      <c r="B257" s="20">
        <v>25677</v>
      </c>
      <c r="C257" s="21">
        <v>0.08</v>
      </c>
      <c r="E257" s="23" t="s">
        <v>12</v>
      </c>
      <c r="F257" s="23"/>
      <c r="J257" s="25"/>
    </row>
    <row r="258" spans="1:10" ht="12.75" hidden="1">
      <c r="A258" s="19">
        <f t="shared" si="3"/>
        <v>25707</v>
      </c>
      <c r="B258" s="20">
        <v>25707</v>
      </c>
      <c r="C258" s="21">
        <v>0.08</v>
      </c>
      <c r="E258" s="23" t="s">
        <v>12</v>
      </c>
      <c r="F258" s="23"/>
      <c r="J258" s="25"/>
    </row>
    <row r="259" spans="1:10" ht="12.75" hidden="1">
      <c r="A259" s="19">
        <f t="shared" ref="A259:A322" si="4">+B259</f>
        <v>25738</v>
      </c>
      <c r="B259" s="20">
        <v>25738</v>
      </c>
      <c r="C259" s="21">
        <v>0.08</v>
      </c>
      <c r="E259" s="23" t="s">
        <v>12</v>
      </c>
      <c r="F259" s="23"/>
      <c r="J259" s="25"/>
    </row>
    <row r="260" spans="1:10" ht="12.75" hidden="1">
      <c r="A260" s="19">
        <f t="shared" si="4"/>
        <v>25768</v>
      </c>
      <c r="B260" s="20">
        <v>25768</v>
      </c>
      <c r="C260" s="21">
        <v>0.08</v>
      </c>
      <c r="E260" s="23" t="s">
        <v>12</v>
      </c>
      <c r="F260" s="23"/>
      <c r="J260" s="25"/>
    </row>
    <row r="261" spans="1:10" ht="12.75" hidden="1">
      <c r="A261" s="19">
        <f t="shared" si="4"/>
        <v>25799</v>
      </c>
      <c r="B261" s="20">
        <v>25799</v>
      </c>
      <c r="C261" s="21">
        <v>0.08</v>
      </c>
      <c r="E261" s="23" t="s">
        <v>12</v>
      </c>
      <c r="F261" s="23"/>
      <c r="J261" s="25"/>
    </row>
    <row r="262" spans="1:10" ht="12.75" hidden="1">
      <c r="A262" s="19">
        <f t="shared" si="4"/>
        <v>25830</v>
      </c>
      <c r="B262" s="20">
        <v>25830</v>
      </c>
      <c r="C262" s="21">
        <v>7.8299999999999995E-2</v>
      </c>
      <c r="E262" s="23" t="s">
        <v>12</v>
      </c>
      <c r="F262" s="23"/>
      <c r="J262" s="25"/>
    </row>
    <row r="263" spans="1:10" ht="12.75" hidden="1">
      <c r="A263" s="19">
        <f t="shared" si="4"/>
        <v>25860</v>
      </c>
      <c r="B263" s="20">
        <v>25860</v>
      </c>
      <c r="C263" s="21">
        <v>7.4999999999999997E-2</v>
      </c>
      <c r="E263" s="23" t="s">
        <v>12</v>
      </c>
      <c r="F263" s="23"/>
      <c r="J263" s="25"/>
    </row>
    <row r="264" spans="1:10" ht="12.75" hidden="1">
      <c r="A264" s="19">
        <f t="shared" si="4"/>
        <v>25891</v>
      </c>
      <c r="B264" s="20">
        <v>25891</v>
      </c>
      <c r="C264" s="21">
        <v>7.2800000000000004E-2</v>
      </c>
      <c r="E264" s="23" t="s">
        <v>12</v>
      </c>
      <c r="F264" s="23"/>
      <c r="J264" s="25"/>
    </row>
    <row r="265" spans="1:10" ht="12.75" hidden="1">
      <c r="A265" s="19">
        <f t="shared" si="4"/>
        <v>25921</v>
      </c>
      <c r="B265" s="20">
        <v>25921</v>
      </c>
      <c r="C265" s="21">
        <v>6.9199999999999998E-2</v>
      </c>
      <c r="E265" s="23" t="s">
        <v>12</v>
      </c>
      <c r="F265" s="23"/>
      <c r="J265" s="25"/>
    </row>
    <row r="266" spans="1:10" ht="12.75" hidden="1">
      <c r="A266" s="19">
        <f t="shared" si="4"/>
        <v>25952</v>
      </c>
      <c r="B266" s="20">
        <v>25952</v>
      </c>
      <c r="C266" s="21">
        <v>6.2899999999999998E-2</v>
      </c>
      <c r="E266" s="23" t="s">
        <v>12</v>
      </c>
      <c r="F266" s="23"/>
      <c r="J266" s="25"/>
    </row>
    <row r="267" spans="1:10" ht="12.75" hidden="1">
      <c r="A267" s="19">
        <f t="shared" si="4"/>
        <v>25983</v>
      </c>
      <c r="B267" s="20">
        <v>25983</v>
      </c>
      <c r="C267" s="21">
        <v>5.8799999999999998E-2</v>
      </c>
      <c r="E267" s="23" t="s">
        <v>12</v>
      </c>
      <c r="F267" s="23"/>
      <c r="J267" s="25"/>
    </row>
    <row r="268" spans="1:10" ht="12.75" hidden="1">
      <c r="A268" s="19">
        <f t="shared" si="4"/>
        <v>26011</v>
      </c>
      <c r="B268" s="20">
        <v>26011</v>
      </c>
      <c r="C268" s="21">
        <v>5.4400000000000004E-2</v>
      </c>
      <c r="E268" s="23" t="s">
        <v>12</v>
      </c>
      <c r="F268" s="23"/>
      <c r="J268" s="25"/>
    </row>
    <row r="269" spans="1:10" ht="12.75" hidden="1">
      <c r="A269" s="19">
        <f t="shared" si="4"/>
        <v>26042</v>
      </c>
      <c r="B269" s="20">
        <v>26042</v>
      </c>
      <c r="C269" s="21">
        <v>5.28E-2</v>
      </c>
      <c r="E269" s="23" t="s">
        <v>12</v>
      </c>
      <c r="F269" s="23"/>
      <c r="J269" s="25"/>
    </row>
    <row r="270" spans="1:10" ht="12.75" hidden="1">
      <c r="A270" s="19">
        <f t="shared" si="4"/>
        <v>26072</v>
      </c>
      <c r="B270" s="20">
        <v>26072</v>
      </c>
      <c r="C270" s="21">
        <v>5.4600000000000003E-2</v>
      </c>
      <c r="E270" s="23" t="s">
        <v>12</v>
      </c>
      <c r="F270" s="23"/>
      <c r="J270" s="25"/>
    </row>
    <row r="271" spans="1:10" ht="12.75" hidden="1">
      <c r="A271" s="19">
        <f t="shared" si="4"/>
        <v>26103</v>
      </c>
      <c r="B271" s="20">
        <v>26103</v>
      </c>
      <c r="C271" s="21">
        <v>5.5E-2</v>
      </c>
      <c r="E271" s="23" t="s">
        <v>12</v>
      </c>
      <c r="F271" s="23"/>
      <c r="J271" s="25"/>
    </row>
    <row r="272" spans="1:10" ht="12.75" hidden="1">
      <c r="A272" s="19">
        <f t="shared" si="4"/>
        <v>26133</v>
      </c>
      <c r="B272" s="20">
        <v>26133</v>
      </c>
      <c r="C272" s="21">
        <v>5.91E-2</v>
      </c>
      <c r="E272" s="23" t="s">
        <v>12</v>
      </c>
      <c r="F272" s="23"/>
      <c r="J272" s="25"/>
    </row>
    <row r="273" spans="1:10" ht="12.75" hidden="1">
      <c r="A273" s="19">
        <f t="shared" si="4"/>
        <v>26164</v>
      </c>
      <c r="B273" s="20">
        <v>26164</v>
      </c>
      <c r="C273" s="21">
        <v>0.06</v>
      </c>
      <c r="E273" s="23" t="s">
        <v>12</v>
      </c>
      <c r="F273" s="23"/>
      <c r="J273" s="25"/>
    </row>
    <row r="274" spans="1:10" ht="12.75" hidden="1">
      <c r="A274" s="19">
        <f t="shared" si="4"/>
        <v>26195</v>
      </c>
      <c r="B274" s="20">
        <v>26195</v>
      </c>
      <c r="C274" s="21">
        <v>0.06</v>
      </c>
      <c r="E274" s="23" t="s">
        <v>12</v>
      </c>
      <c r="F274" s="23"/>
      <c r="J274" s="25"/>
    </row>
    <row r="275" spans="1:10" ht="12.75" hidden="1">
      <c r="A275" s="19">
        <f t="shared" si="4"/>
        <v>26225</v>
      </c>
      <c r="B275" s="20">
        <v>26225</v>
      </c>
      <c r="C275" s="21">
        <v>5.9000000000000004E-2</v>
      </c>
      <c r="E275" s="23" t="s">
        <v>12</v>
      </c>
      <c r="F275" s="23"/>
      <c r="J275" s="25"/>
    </row>
    <row r="276" spans="1:10" ht="12.75" hidden="1">
      <c r="A276" s="19">
        <f t="shared" si="4"/>
        <v>26256</v>
      </c>
      <c r="B276" s="20">
        <v>26256</v>
      </c>
      <c r="C276" s="21">
        <v>5.5300000000000002E-2</v>
      </c>
      <c r="E276" s="23" t="s">
        <v>12</v>
      </c>
      <c r="F276" s="23"/>
      <c r="J276" s="25"/>
    </row>
    <row r="277" spans="1:10" ht="12.75" hidden="1">
      <c r="A277" s="19">
        <f t="shared" si="4"/>
        <v>26286</v>
      </c>
      <c r="B277" s="20">
        <v>26286</v>
      </c>
      <c r="C277" s="21">
        <v>5.4900000000000004E-2</v>
      </c>
      <c r="E277" s="23" t="s">
        <v>12</v>
      </c>
      <c r="F277" s="23"/>
      <c r="J277" s="25"/>
    </row>
    <row r="278" spans="1:10" ht="12.75" hidden="1">
      <c r="A278" s="19">
        <f t="shared" si="4"/>
        <v>26317</v>
      </c>
      <c r="B278" s="20">
        <v>26317</v>
      </c>
      <c r="C278" s="21">
        <v>5.1799999999999999E-2</v>
      </c>
      <c r="E278" s="23" t="s">
        <v>12</v>
      </c>
      <c r="F278" s="23"/>
      <c r="J278" s="25"/>
    </row>
    <row r="279" spans="1:10" ht="12.75" hidden="1">
      <c r="A279" s="19">
        <f t="shared" si="4"/>
        <v>26348</v>
      </c>
      <c r="B279" s="20">
        <v>26348</v>
      </c>
      <c r="C279" s="21">
        <v>4.7500000000000001E-2</v>
      </c>
      <c r="E279" s="23" t="s">
        <v>12</v>
      </c>
      <c r="F279" s="23"/>
      <c r="J279" s="25"/>
    </row>
    <row r="280" spans="1:10" ht="12.75" hidden="1">
      <c r="A280" s="19">
        <f t="shared" si="4"/>
        <v>26377</v>
      </c>
      <c r="B280" s="20">
        <v>26377</v>
      </c>
      <c r="C280" s="21">
        <v>4.7500000000000001E-2</v>
      </c>
      <c r="E280" s="23" t="s">
        <v>12</v>
      </c>
      <c r="F280" s="23"/>
      <c r="J280" s="25"/>
    </row>
    <row r="281" spans="1:10" ht="12.75" hidden="1">
      <c r="A281" s="19">
        <f t="shared" si="4"/>
        <v>26408</v>
      </c>
      <c r="B281" s="20">
        <v>26408</v>
      </c>
      <c r="C281" s="21">
        <v>4.9699999999999994E-2</v>
      </c>
      <c r="E281" s="23" t="s">
        <v>12</v>
      </c>
      <c r="F281" s="23"/>
      <c r="J281" s="25"/>
    </row>
    <row r="282" spans="1:10" ht="12.75" hidden="1">
      <c r="A282" s="19">
        <f t="shared" si="4"/>
        <v>26438</v>
      </c>
      <c r="B282" s="20">
        <v>26438</v>
      </c>
      <c r="C282" s="21">
        <v>0.05</v>
      </c>
      <c r="E282" s="23" t="s">
        <v>12</v>
      </c>
      <c r="F282" s="23"/>
      <c r="J282" s="25"/>
    </row>
    <row r="283" spans="1:10" ht="12.75" hidden="1">
      <c r="A283" s="19">
        <f t="shared" si="4"/>
        <v>26469</v>
      </c>
      <c r="B283" s="20">
        <v>26469</v>
      </c>
      <c r="C283" s="21">
        <v>5.04E-2</v>
      </c>
      <c r="E283" s="23" t="s">
        <v>12</v>
      </c>
      <c r="F283" s="23"/>
      <c r="J283" s="25"/>
    </row>
    <row r="284" spans="1:10" ht="12.75" hidden="1">
      <c r="A284" s="19">
        <f t="shared" si="4"/>
        <v>26499</v>
      </c>
      <c r="B284" s="20">
        <v>26499</v>
      </c>
      <c r="C284" s="21">
        <v>5.2499999999999998E-2</v>
      </c>
      <c r="E284" s="23" t="s">
        <v>12</v>
      </c>
      <c r="F284" s="23"/>
      <c r="J284" s="25"/>
    </row>
    <row r="285" spans="1:10" ht="12.75" hidden="1">
      <c r="A285" s="19">
        <f t="shared" si="4"/>
        <v>26530</v>
      </c>
      <c r="B285" s="20">
        <v>26530</v>
      </c>
      <c r="C285" s="21">
        <v>5.2699999999999997E-2</v>
      </c>
      <c r="E285" s="23" t="s">
        <v>12</v>
      </c>
      <c r="F285" s="23"/>
      <c r="J285" s="25"/>
    </row>
    <row r="286" spans="1:10" ht="12.75" hidden="1">
      <c r="A286" s="19">
        <f t="shared" si="4"/>
        <v>26561</v>
      </c>
      <c r="B286" s="20">
        <v>26561</v>
      </c>
      <c r="C286" s="21">
        <v>5.5E-2</v>
      </c>
      <c r="E286" s="23" t="s">
        <v>12</v>
      </c>
      <c r="F286" s="23"/>
      <c r="J286" s="25"/>
    </row>
    <row r="287" spans="1:10" ht="12.75" hidden="1">
      <c r="A287" s="19">
        <f t="shared" si="4"/>
        <v>26591</v>
      </c>
      <c r="B287" s="20">
        <v>26591</v>
      </c>
      <c r="C287" s="21">
        <v>5.7300000000000004E-2</v>
      </c>
      <c r="E287" s="23" t="s">
        <v>12</v>
      </c>
      <c r="F287" s="23"/>
      <c r="J287" s="25"/>
    </row>
    <row r="288" spans="1:10" ht="12.75" hidden="1">
      <c r="A288" s="19">
        <f t="shared" si="4"/>
        <v>26622</v>
      </c>
      <c r="B288" s="20">
        <v>26622</v>
      </c>
      <c r="C288" s="21">
        <v>5.7500000000000002E-2</v>
      </c>
      <c r="E288" s="23" t="s">
        <v>12</v>
      </c>
      <c r="F288" s="23"/>
      <c r="J288" s="25"/>
    </row>
    <row r="289" spans="1:10" ht="12.75" hidden="1">
      <c r="A289" s="19">
        <f t="shared" si="4"/>
        <v>26652</v>
      </c>
      <c r="B289" s="20">
        <v>26652</v>
      </c>
      <c r="C289" s="21">
        <v>5.79E-2</v>
      </c>
      <c r="E289" s="23" t="s">
        <v>12</v>
      </c>
      <c r="F289" s="23"/>
      <c r="J289" s="25"/>
    </row>
    <row r="290" spans="1:10" ht="12.75" hidden="1">
      <c r="A290" s="19">
        <f t="shared" si="4"/>
        <v>26683</v>
      </c>
      <c r="B290" s="20">
        <v>26683</v>
      </c>
      <c r="C290" s="21">
        <v>0.06</v>
      </c>
      <c r="E290" s="23" t="s">
        <v>12</v>
      </c>
      <c r="F290" s="23"/>
      <c r="J290" s="25"/>
    </row>
    <row r="291" spans="1:10" ht="12.75" hidden="1">
      <c r="A291" s="19">
        <f t="shared" si="4"/>
        <v>26714</v>
      </c>
      <c r="B291" s="20">
        <v>26714</v>
      </c>
      <c r="C291" s="21">
        <v>6.0199999999999997E-2</v>
      </c>
      <c r="E291" s="23" t="s">
        <v>12</v>
      </c>
      <c r="F291" s="23"/>
      <c r="J291" s="25"/>
    </row>
    <row r="292" spans="1:10" ht="12.75" hidden="1">
      <c r="A292" s="19">
        <f t="shared" si="4"/>
        <v>26742</v>
      </c>
      <c r="B292" s="20">
        <v>26742</v>
      </c>
      <c r="C292" s="21">
        <v>6.3E-2</v>
      </c>
      <c r="E292" s="23" t="s">
        <v>12</v>
      </c>
      <c r="F292" s="23"/>
      <c r="J292" s="25"/>
    </row>
    <row r="293" spans="1:10" ht="12.75" hidden="1">
      <c r="A293" s="19">
        <f t="shared" si="4"/>
        <v>26773</v>
      </c>
      <c r="B293" s="20">
        <v>26773</v>
      </c>
      <c r="C293" s="21">
        <v>6.6100000000000006E-2</v>
      </c>
      <c r="E293" s="23" t="s">
        <v>12</v>
      </c>
      <c r="F293" s="23"/>
      <c r="J293" s="25"/>
    </row>
    <row r="294" spans="1:10" ht="12.75" hidden="1">
      <c r="A294" s="19">
        <f t="shared" si="4"/>
        <v>26803</v>
      </c>
      <c r="B294" s="20">
        <v>26803</v>
      </c>
      <c r="C294" s="21">
        <v>7.0099999999999996E-2</v>
      </c>
      <c r="E294" s="23" t="s">
        <v>12</v>
      </c>
      <c r="F294" s="23"/>
      <c r="J294" s="25"/>
    </row>
    <row r="295" spans="1:10" ht="12.75" hidden="1">
      <c r="A295" s="19">
        <f t="shared" si="4"/>
        <v>26834</v>
      </c>
      <c r="B295" s="20">
        <v>26834</v>
      </c>
      <c r="C295" s="21">
        <v>7.4900000000000008E-2</v>
      </c>
      <c r="E295" s="23" t="s">
        <v>12</v>
      </c>
      <c r="F295" s="23"/>
      <c r="J295" s="25"/>
    </row>
    <row r="296" spans="1:10" ht="12.75" hidden="1">
      <c r="A296" s="19">
        <f t="shared" si="4"/>
        <v>26864</v>
      </c>
      <c r="B296" s="20">
        <v>26864</v>
      </c>
      <c r="C296" s="21">
        <v>8.3000000000000004E-2</v>
      </c>
      <c r="E296" s="23" t="s">
        <v>12</v>
      </c>
      <c r="F296" s="23"/>
      <c r="J296" s="25"/>
    </row>
    <row r="297" spans="1:10" ht="12.75" hidden="1">
      <c r="A297" s="19">
        <f t="shared" si="4"/>
        <v>26895</v>
      </c>
      <c r="B297" s="20">
        <v>26895</v>
      </c>
      <c r="C297" s="21">
        <v>9.2300000000000007E-2</v>
      </c>
      <c r="E297" s="23" t="s">
        <v>12</v>
      </c>
      <c r="F297" s="23"/>
      <c r="J297" s="25"/>
    </row>
    <row r="298" spans="1:10" ht="12.75" hidden="1">
      <c r="A298" s="19">
        <f t="shared" si="4"/>
        <v>26926</v>
      </c>
      <c r="B298" s="20">
        <v>26926</v>
      </c>
      <c r="C298" s="21">
        <v>9.8599999999999993E-2</v>
      </c>
      <c r="E298" s="23" t="s">
        <v>12</v>
      </c>
      <c r="F298" s="23"/>
      <c r="J298" s="25"/>
    </row>
    <row r="299" spans="1:10" ht="12.75" hidden="1">
      <c r="A299" s="19">
        <f t="shared" si="4"/>
        <v>26956</v>
      </c>
      <c r="B299" s="20">
        <v>26956</v>
      </c>
      <c r="C299" s="21">
        <v>9.9399999999999988E-2</v>
      </c>
      <c r="E299" s="23" t="s">
        <v>12</v>
      </c>
      <c r="F299" s="23"/>
      <c r="J299" s="25"/>
    </row>
    <row r="300" spans="1:10" ht="12.75" hidden="1">
      <c r="A300" s="19">
        <f t="shared" si="4"/>
        <v>26987</v>
      </c>
      <c r="B300" s="20">
        <v>26987</v>
      </c>
      <c r="C300" s="21">
        <v>9.7500000000000003E-2</v>
      </c>
      <c r="E300" s="23" t="s">
        <v>12</v>
      </c>
      <c r="F300" s="23"/>
      <c r="J300" s="25"/>
    </row>
    <row r="301" spans="1:10" ht="12.75" hidden="1">
      <c r="A301" s="19">
        <f t="shared" si="4"/>
        <v>27017</v>
      </c>
      <c r="B301" s="20">
        <v>27017</v>
      </c>
      <c r="C301" s="21">
        <v>9.7500000000000003E-2</v>
      </c>
      <c r="E301" s="23" t="s">
        <v>12</v>
      </c>
      <c r="F301" s="23"/>
      <c r="J301" s="25"/>
    </row>
    <row r="302" spans="1:10" ht="12.75" hidden="1">
      <c r="A302" s="19">
        <f t="shared" si="4"/>
        <v>27048</v>
      </c>
      <c r="B302" s="20">
        <v>27048</v>
      </c>
      <c r="C302" s="21">
        <v>9.7299999999999998E-2</v>
      </c>
      <c r="E302" s="23" t="s">
        <v>12</v>
      </c>
      <c r="F302" s="23"/>
      <c r="J302" s="25"/>
    </row>
    <row r="303" spans="1:10" ht="12.75" hidden="1">
      <c r="A303" s="19">
        <f t="shared" si="4"/>
        <v>27079</v>
      </c>
      <c r="B303" s="20">
        <v>27079</v>
      </c>
      <c r="C303" s="21">
        <v>9.2100000000000015E-2</v>
      </c>
      <c r="E303" s="23" t="s">
        <v>12</v>
      </c>
      <c r="F303" s="23"/>
      <c r="J303" s="25"/>
    </row>
    <row r="304" spans="1:10" ht="12.75" hidden="1">
      <c r="A304" s="19">
        <f t="shared" si="4"/>
        <v>27107</v>
      </c>
      <c r="B304" s="20">
        <v>27107</v>
      </c>
      <c r="C304" s="21">
        <v>8.8499999999999995E-2</v>
      </c>
      <c r="E304" s="23" t="s">
        <v>12</v>
      </c>
      <c r="F304" s="23"/>
      <c r="J304" s="25"/>
    </row>
    <row r="305" spans="1:10" ht="12.75" hidden="1">
      <c r="A305" s="19">
        <f t="shared" si="4"/>
        <v>27138</v>
      </c>
      <c r="B305" s="20">
        <v>27138</v>
      </c>
      <c r="C305" s="21">
        <v>0.1002</v>
      </c>
      <c r="E305" s="23" t="s">
        <v>12</v>
      </c>
      <c r="F305" s="23"/>
      <c r="J305" s="25"/>
    </row>
    <row r="306" spans="1:10" ht="12.75" hidden="1">
      <c r="A306" s="19">
        <f t="shared" si="4"/>
        <v>27168</v>
      </c>
      <c r="B306" s="20">
        <v>27168</v>
      </c>
      <c r="C306" s="21">
        <v>0.1125</v>
      </c>
      <c r="E306" s="23" t="s">
        <v>12</v>
      </c>
      <c r="F306" s="23"/>
      <c r="J306" s="25"/>
    </row>
    <row r="307" spans="1:10" ht="12.75" hidden="1">
      <c r="A307" s="19">
        <f t="shared" si="4"/>
        <v>27199</v>
      </c>
      <c r="B307" s="20">
        <v>27199</v>
      </c>
      <c r="C307" s="21">
        <v>0.11539999999999999</v>
      </c>
      <c r="E307" s="23" t="s">
        <v>12</v>
      </c>
      <c r="F307" s="23"/>
      <c r="J307" s="25"/>
    </row>
    <row r="308" spans="1:10" ht="12.75" hidden="1">
      <c r="A308" s="19">
        <f t="shared" si="4"/>
        <v>27229</v>
      </c>
      <c r="B308" s="20">
        <v>27229</v>
      </c>
      <c r="C308" s="21">
        <v>0.1197</v>
      </c>
      <c r="E308" s="23" t="s">
        <v>12</v>
      </c>
      <c r="F308" s="23"/>
      <c r="J308" s="25"/>
    </row>
    <row r="309" spans="1:10" ht="12.75" hidden="1">
      <c r="A309" s="19">
        <f t="shared" si="4"/>
        <v>27260</v>
      </c>
      <c r="B309" s="20">
        <v>27260</v>
      </c>
      <c r="C309" s="21">
        <v>0.12</v>
      </c>
      <c r="E309" s="23" t="s">
        <v>12</v>
      </c>
      <c r="F309" s="23"/>
      <c r="J309" s="25"/>
    </row>
    <row r="310" spans="1:10" ht="12.75" hidden="1">
      <c r="A310" s="19">
        <f t="shared" si="4"/>
        <v>27291</v>
      </c>
      <c r="B310" s="20">
        <v>27291</v>
      </c>
      <c r="C310" s="21">
        <v>0.12</v>
      </c>
      <c r="E310" s="23" t="s">
        <v>12</v>
      </c>
      <c r="F310" s="23"/>
      <c r="J310" s="25"/>
    </row>
    <row r="311" spans="1:10" ht="12.75" hidden="1">
      <c r="A311" s="19">
        <f t="shared" si="4"/>
        <v>27321</v>
      </c>
      <c r="B311" s="20">
        <v>27321</v>
      </c>
      <c r="C311" s="21">
        <v>0.1168</v>
      </c>
      <c r="E311" s="23" t="s">
        <v>12</v>
      </c>
      <c r="F311" s="23"/>
      <c r="J311" s="25"/>
    </row>
    <row r="312" spans="1:10" ht="12.75" hidden="1">
      <c r="A312" s="19">
        <f t="shared" si="4"/>
        <v>27352</v>
      </c>
      <c r="B312" s="20">
        <v>27352</v>
      </c>
      <c r="C312" s="21">
        <v>0.10830000000000001</v>
      </c>
      <c r="E312" s="23" t="s">
        <v>12</v>
      </c>
      <c r="F312" s="23"/>
      <c r="J312" s="25"/>
    </row>
    <row r="313" spans="1:10" ht="12.75" hidden="1">
      <c r="A313" s="19">
        <f t="shared" si="4"/>
        <v>27382</v>
      </c>
      <c r="B313" s="20">
        <v>27382</v>
      </c>
      <c r="C313" s="21">
        <v>0.105</v>
      </c>
      <c r="E313" s="23" t="s">
        <v>12</v>
      </c>
      <c r="F313" s="23"/>
      <c r="J313" s="25"/>
    </row>
    <row r="314" spans="1:10" ht="12.75" hidden="1">
      <c r="A314" s="19">
        <f t="shared" si="4"/>
        <v>27413</v>
      </c>
      <c r="B314" s="20">
        <v>27413</v>
      </c>
      <c r="C314" s="21">
        <v>0.10050000000000001</v>
      </c>
      <c r="E314" s="23" t="s">
        <v>12</v>
      </c>
      <c r="F314" s="23"/>
      <c r="J314" s="25"/>
    </row>
    <row r="315" spans="1:10" ht="12.75" hidden="1">
      <c r="A315" s="19">
        <f t="shared" si="4"/>
        <v>27444</v>
      </c>
      <c r="B315" s="20">
        <v>27444</v>
      </c>
      <c r="C315" s="21">
        <v>8.9600000000000013E-2</v>
      </c>
      <c r="E315" s="23" t="s">
        <v>12</v>
      </c>
      <c r="F315" s="23"/>
      <c r="J315" s="25"/>
    </row>
    <row r="316" spans="1:10" ht="12.75" hidden="1">
      <c r="A316" s="19">
        <f t="shared" si="4"/>
        <v>27472</v>
      </c>
      <c r="B316" s="20">
        <v>27472</v>
      </c>
      <c r="C316" s="21">
        <v>7.9299999999999995E-2</v>
      </c>
      <c r="E316" s="23" t="s">
        <v>12</v>
      </c>
      <c r="F316" s="23"/>
      <c r="J316" s="25"/>
    </row>
    <row r="317" spans="1:10" ht="12.75" hidden="1">
      <c r="A317" s="19">
        <f t="shared" si="4"/>
        <v>27503</v>
      </c>
      <c r="B317" s="20">
        <v>27503</v>
      </c>
      <c r="C317" s="21">
        <v>7.4999999999999997E-2</v>
      </c>
      <c r="E317" s="23" t="s">
        <v>12</v>
      </c>
      <c r="F317" s="23"/>
      <c r="J317" s="25"/>
    </row>
    <row r="318" spans="1:10" ht="12.75" hidden="1">
      <c r="A318" s="19">
        <f t="shared" si="4"/>
        <v>27533</v>
      </c>
      <c r="B318" s="20">
        <v>27533</v>
      </c>
      <c r="C318" s="21">
        <v>7.400000000000001E-2</v>
      </c>
      <c r="E318" s="23" t="s">
        <v>12</v>
      </c>
      <c r="F318" s="23"/>
      <c r="J318" s="25"/>
    </row>
    <row r="319" spans="1:10" ht="12.75" hidden="1">
      <c r="A319" s="19">
        <f t="shared" si="4"/>
        <v>27564</v>
      </c>
      <c r="B319" s="20">
        <v>27564</v>
      </c>
      <c r="C319" s="21">
        <v>7.0699999999999999E-2</v>
      </c>
      <c r="E319" s="23" t="s">
        <v>12</v>
      </c>
      <c r="F319" s="23"/>
      <c r="J319" s="25"/>
    </row>
    <row r="320" spans="1:10" ht="12.75" hidden="1">
      <c r="A320" s="19">
        <f t="shared" si="4"/>
        <v>27594</v>
      </c>
      <c r="B320" s="20">
        <v>27594</v>
      </c>
      <c r="C320" s="21">
        <v>7.1500000000000008E-2</v>
      </c>
      <c r="E320" s="23" t="s">
        <v>12</v>
      </c>
      <c r="F320" s="23"/>
      <c r="J320" s="25"/>
    </row>
    <row r="321" spans="1:10" ht="12.75" hidden="1">
      <c r="A321" s="19">
        <f t="shared" si="4"/>
        <v>27625</v>
      </c>
      <c r="B321" s="20">
        <v>27625</v>
      </c>
      <c r="C321" s="21">
        <v>7.6600000000000001E-2</v>
      </c>
      <c r="E321" s="23" t="s">
        <v>12</v>
      </c>
      <c r="F321" s="23"/>
      <c r="J321" s="25"/>
    </row>
    <row r="322" spans="1:10" ht="12.75" hidden="1">
      <c r="A322" s="19">
        <f t="shared" si="4"/>
        <v>27656</v>
      </c>
      <c r="B322" s="20">
        <v>27656</v>
      </c>
      <c r="C322" s="21">
        <v>7.8799999999999995E-2</v>
      </c>
      <c r="E322" s="23" t="s">
        <v>12</v>
      </c>
      <c r="F322" s="23"/>
      <c r="J322" s="25"/>
    </row>
    <row r="323" spans="1:10" ht="12.75" hidden="1">
      <c r="A323" s="19">
        <f t="shared" ref="A323:A386" si="5">+B323</f>
        <v>27686</v>
      </c>
      <c r="B323" s="20">
        <v>27686</v>
      </c>
      <c r="C323" s="21">
        <v>7.9600000000000004E-2</v>
      </c>
      <c r="E323" s="23" t="s">
        <v>12</v>
      </c>
      <c r="F323" s="23"/>
      <c r="J323" s="25"/>
    </row>
    <row r="324" spans="1:10" ht="12.75" hidden="1">
      <c r="A324" s="19">
        <f t="shared" si="5"/>
        <v>27717</v>
      </c>
      <c r="B324" s="20">
        <v>27717</v>
      </c>
      <c r="C324" s="21">
        <v>7.5300000000000006E-2</v>
      </c>
      <c r="E324" s="23" t="s">
        <v>12</v>
      </c>
      <c r="F324" s="23"/>
      <c r="J324" s="25"/>
    </row>
    <row r="325" spans="1:10" ht="12.75" hidden="1">
      <c r="A325" s="19">
        <f t="shared" si="5"/>
        <v>27747</v>
      </c>
      <c r="B325" s="20">
        <v>27747</v>
      </c>
      <c r="C325" s="21">
        <v>7.2599999999999998E-2</v>
      </c>
      <c r="E325" s="23" t="s">
        <v>12</v>
      </c>
      <c r="F325" s="23"/>
      <c r="J325" s="25"/>
    </row>
    <row r="326" spans="1:10" ht="12.75" hidden="1">
      <c r="A326" s="19">
        <f t="shared" si="5"/>
        <v>27778</v>
      </c>
      <c r="B326" s="20">
        <v>27778</v>
      </c>
      <c r="C326" s="21">
        <v>7.0000000000000007E-2</v>
      </c>
      <c r="E326" s="23" t="s">
        <v>12</v>
      </c>
      <c r="F326" s="23"/>
      <c r="J326" s="25"/>
    </row>
    <row r="327" spans="1:10" ht="12.75" hidden="1">
      <c r="A327" s="19">
        <f t="shared" si="5"/>
        <v>27809</v>
      </c>
      <c r="B327" s="20">
        <v>27809</v>
      </c>
      <c r="C327" s="21">
        <v>6.7500000000000004E-2</v>
      </c>
      <c r="E327" s="23" t="s">
        <v>12</v>
      </c>
      <c r="F327" s="23"/>
      <c r="J327" s="25"/>
    </row>
    <row r="328" spans="1:10" ht="12.75" hidden="1">
      <c r="A328" s="19">
        <f t="shared" si="5"/>
        <v>27838</v>
      </c>
      <c r="B328" s="20">
        <v>27838</v>
      </c>
      <c r="C328" s="21">
        <v>6.7500000000000004E-2</v>
      </c>
      <c r="E328" s="23" t="s">
        <v>12</v>
      </c>
      <c r="F328" s="23"/>
      <c r="J328" s="25"/>
    </row>
    <row r="329" spans="1:10" ht="12.75" hidden="1">
      <c r="A329" s="19">
        <f t="shared" si="5"/>
        <v>27869</v>
      </c>
      <c r="B329" s="20">
        <v>27869</v>
      </c>
      <c r="C329" s="21">
        <v>6.7500000000000004E-2</v>
      </c>
      <c r="E329" s="23" t="s">
        <v>12</v>
      </c>
      <c r="F329" s="23"/>
      <c r="J329" s="25"/>
    </row>
    <row r="330" spans="1:10" ht="12.75" hidden="1">
      <c r="A330" s="19">
        <f t="shared" si="5"/>
        <v>27899</v>
      </c>
      <c r="B330" s="20">
        <v>27899</v>
      </c>
      <c r="C330" s="21">
        <v>6.7500000000000004E-2</v>
      </c>
      <c r="E330" s="23" t="s">
        <v>12</v>
      </c>
      <c r="F330" s="23"/>
      <c r="J330" s="25"/>
    </row>
    <row r="331" spans="1:10" ht="12.75" hidden="1">
      <c r="A331" s="19">
        <f t="shared" si="5"/>
        <v>27930</v>
      </c>
      <c r="B331" s="20">
        <v>27930</v>
      </c>
      <c r="C331" s="21">
        <v>7.2000000000000008E-2</v>
      </c>
      <c r="E331" s="23" t="s">
        <v>12</v>
      </c>
      <c r="F331" s="23"/>
      <c r="J331" s="25"/>
    </row>
    <row r="332" spans="1:10" ht="12.75" hidden="1">
      <c r="A332" s="19">
        <f t="shared" si="5"/>
        <v>27960</v>
      </c>
      <c r="B332" s="20">
        <v>27960</v>
      </c>
      <c r="C332" s="21">
        <v>7.2499999999999995E-2</v>
      </c>
      <c r="E332" s="23" t="s">
        <v>12</v>
      </c>
      <c r="F332" s="23"/>
      <c r="J332" s="25"/>
    </row>
    <row r="333" spans="1:10" ht="12.75" hidden="1">
      <c r="A333" s="19">
        <f t="shared" si="5"/>
        <v>27991</v>
      </c>
      <c r="B333" s="20">
        <v>27991</v>
      </c>
      <c r="C333" s="21">
        <v>7.0099999999999996E-2</v>
      </c>
      <c r="E333" s="23" t="s">
        <v>12</v>
      </c>
      <c r="F333" s="23"/>
      <c r="J333" s="25"/>
    </row>
    <row r="334" spans="1:10" ht="12.75" hidden="1">
      <c r="A334" s="19">
        <f t="shared" si="5"/>
        <v>28022</v>
      </c>
      <c r="B334" s="20">
        <v>28022</v>
      </c>
      <c r="C334" s="21">
        <v>7.0000000000000007E-2</v>
      </c>
      <c r="E334" s="23" t="s">
        <v>12</v>
      </c>
      <c r="F334" s="23"/>
      <c r="J334" s="25"/>
    </row>
    <row r="335" spans="1:10" ht="12.75" hidden="1">
      <c r="A335" s="19">
        <f t="shared" si="5"/>
        <v>28052</v>
      </c>
      <c r="B335" s="20">
        <v>28052</v>
      </c>
      <c r="C335" s="21">
        <v>6.7699999999999996E-2</v>
      </c>
      <c r="E335" s="23" t="s">
        <v>12</v>
      </c>
      <c r="F335" s="23"/>
      <c r="J335" s="25"/>
    </row>
    <row r="336" spans="1:10" ht="12.75" hidden="1">
      <c r="A336" s="19">
        <f t="shared" si="5"/>
        <v>28083</v>
      </c>
      <c r="B336" s="20">
        <v>28083</v>
      </c>
      <c r="C336" s="21">
        <v>6.5000000000000002E-2</v>
      </c>
      <c r="E336" s="23" t="s">
        <v>12</v>
      </c>
      <c r="F336" s="23"/>
      <c r="J336" s="25"/>
    </row>
    <row r="337" spans="1:10" ht="12.75" hidden="1">
      <c r="A337" s="19">
        <f t="shared" si="5"/>
        <v>28113</v>
      </c>
      <c r="B337" s="20">
        <v>28113</v>
      </c>
      <c r="C337" s="21">
        <v>6.3500000000000001E-2</v>
      </c>
      <c r="E337" s="23" t="s">
        <v>12</v>
      </c>
      <c r="F337" s="23"/>
      <c r="J337" s="25"/>
    </row>
    <row r="338" spans="1:10" ht="12.75" hidden="1">
      <c r="A338" s="19">
        <f t="shared" si="5"/>
        <v>28144</v>
      </c>
      <c r="B338" s="20">
        <v>28144</v>
      </c>
      <c r="C338" s="21">
        <v>6.25E-2</v>
      </c>
      <c r="E338" s="23" t="s">
        <v>12</v>
      </c>
      <c r="F338" s="23"/>
      <c r="J338" s="25"/>
    </row>
    <row r="339" spans="1:10" ht="12.75" hidden="1">
      <c r="A339" s="19">
        <f t="shared" si="5"/>
        <v>28175</v>
      </c>
      <c r="B339" s="20">
        <v>28175</v>
      </c>
      <c r="C339" s="21">
        <v>6.25E-2</v>
      </c>
      <c r="E339" s="23" t="s">
        <v>12</v>
      </c>
      <c r="F339" s="23"/>
      <c r="J339" s="25"/>
    </row>
    <row r="340" spans="1:10" ht="12.75" hidden="1">
      <c r="A340" s="19">
        <f t="shared" si="5"/>
        <v>28203</v>
      </c>
      <c r="B340" s="20">
        <v>28203</v>
      </c>
      <c r="C340" s="21">
        <v>6.25E-2</v>
      </c>
      <c r="E340" s="23" t="s">
        <v>12</v>
      </c>
      <c r="F340" s="23"/>
      <c r="J340" s="25"/>
    </row>
    <row r="341" spans="1:10" ht="12.75" hidden="1">
      <c r="A341" s="19">
        <f t="shared" si="5"/>
        <v>28234</v>
      </c>
      <c r="B341" s="20">
        <v>28234</v>
      </c>
      <c r="C341" s="21">
        <v>6.25E-2</v>
      </c>
      <c r="E341" s="23" t="s">
        <v>12</v>
      </c>
      <c r="F341" s="23"/>
      <c r="J341" s="25"/>
    </row>
    <row r="342" spans="1:10" ht="12.75" hidden="1">
      <c r="A342" s="19">
        <f t="shared" si="5"/>
        <v>28264</v>
      </c>
      <c r="B342" s="20">
        <v>28264</v>
      </c>
      <c r="C342" s="21">
        <v>6.4100000000000004E-2</v>
      </c>
      <c r="E342" s="23" t="s">
        <v>12</v>
      </c>
      <c r="F342" s="23"/>
      <c r="J342" s="25"/>
    </row>
    <row r="343" spans="1:10" ht="12.75" hidden="1">
      <c r="A343" s="19">
        <f t="shared" si="5"/>
        <v>28295</v>
      </c>
      <c r="B343" s="20">
        <v>28295</v>
      </c>
      <c r="C343" s="21">
        <v>6.7500000000000004E-2</v>
      </c>
      <c r="E343" s="23" t="s">
        <v>12</v>
      </c>
      <c r="F343" s="23"/>
      <c r="J343" s="25"/>
    </row>
    <row r="344" spans="1:10" ht="12.75" hidden="1">
      <c r="A344" s="19">
        <f t="shared" si="5"/>
        <v>28325</v>
      </c>
      <c r="B344" s="20">
        <v>28325</v>
      </c>
      <c r="C344" s="21">
        <v>6.7500000000000004E-2</v>
      </c>
      <c r="E344" s="23" t="s">
        <v>12</v>
      </c>
      <c r="F344" s="23"/>
      <c r="J344" s="25"/>
    </row>
    <row r="345" spans="1:10" ht="12.75" hidden="1">
      <c r="A345" s="19">
        <f t="shared" si="5"/>
        <v>28356</v>
      </c>
      <c r="B345" s="20">
        <v>28356</v>
      </c>
      <c r="C345" s="21">
        <v>6.83E-2</v>
      </c>
      <c r="E345" s="23" t="s">
        <v>12</v>
      </c>
      <c r="F345" s="23"/>
      <c r="J345" s="25"/>
    </row>
    <row r="346" spans="1:10" ht="12.75" hidden="1">
      <c r="A346" s="19">
        <f t="shared" si="5"/>
        <v>28387</v>
      </c>
      <c r="B346" s="20">
        <v>28387</v>
      </c>
      <c r="C346" s="21">
        <v>7.1300000000000002E-2</v>
      </c>
      <c r="E346" s="23" t="s">
        <v>12</v>
      </c>
      <c r="F346" s="23"/>
      <c r="J346" s="25"/>
    </row>
    <row r="347" spans="1:10" ht="12.75" hidden="1">
      <c r="A347" s="19">
        <f t="shared" si="5"/>
        <v>28417</v>
      </c>
      <c r="B347" s="20">
        <v>28417</v>
      </c>
      <c r="C347" s="21">
        <v>7.5199999999999989E-2</v>
      </c>
      <c r="E347" s="23" t="s">
        <v>12</v>
      </c>
      <c r="F347" s="23"/>
      <c r="J347" s="25"/>
    </row>
    <row r="348" spans="1:10" ht="12.75" hidden="1">
      <c r="A348" s="19">
        <f t="shared" si="5"/>
        <v>28448</v>
      </c>
      <c r="B348" s="20">
        <v>28448</v>
      </c>
      <c r="C348" s="21">
        <v>7.7499999999999999E-2</v>
      </c>
      <c r="E348" s="23" t="s">
        <v>12</v>
      </c>
      <c r="F348" s="23"/>
      <c r="J348" s="25"/>
    </row>
    <row r="349" spans="1:10" ht="12.75" hidden="1">
      <c r="A349" s="19">
        <f t="shared" si="5"/>
        <v>28478</v>
      </c>
      <c r="B349" s="20">
        <v>28478</v>
      </c>
      <c r="C349" s="21">
        <v>7.7499999999999999E-2</v>
      </c>
      <c r="E349" s="23" t="s">
        <v>12</v>
      </c>
      <c r="F349" s="23"/>
      <c r="J349" s="25"/>
    </row>
    <row r="350" spans="1:10" ht="12.75" hidden="1">
      <c r="A350" s="19">
        <f t="shared" si="5"/>
        <v>28509</v>
      </c>
      <c r="B350" s="20">
        <v>28509</v>
      </c>
      <c r="C350" s="21">
        <v>7.9299999999999995E-2</v>
      </c>
      <c r="E350" s="23" t="s">
        <v>12</v>
      </c>
      <c r="F350" s="23"/>
      <c r="J350" s="25"/>
    </row>
    <row r="351" spans="1:10" ht="12.75" hidden="1">
      <c r="A351" s="19">
        <f t="shared" si="5"/>
        <v>28540</v>
      </c>
      <c r="B351" s="20">
        <v>28540</v>
      </c>
      <c r="C351" s="21">
        <v>0.08</v>
      </c>
      <c r="E351" s="23" t="s">
        <v>12</v>
      </c>
      <c r="F351" s="23"/>
      <c r="J351" s="25"/>
    </row>
    <row r="352" spans="1:10" ht="12.75" hidden="1">
      <c r="A352" s="19">
        <f t="shared" si="5"/>
        <v>28568</v>
      </c>
      <c r="B352" s="20">
        <v>28568</v>
      </c>
      <c r="C352" s="21">
        <v>0.08</v>
      </c>
      <c r="E352" s="23" t="s">
        <v>12</v>
      </c>
      <c r="F352" s="23"/>
      <c r="J352" s="25"/>
    </row>
    <row r="353" spans="1:10" ht="12.75" hidden="1">
      <c r="A353" s="19">
        <f t="shared" si="5"/>
        <v>28599</v>
      </c>
      <c r="B353" s="20">
        <v>28599</v>
      </c>
      <c r="C353" s="21">
        <v>0.08</v>
      </c>
      <c r="E353" s="23" t="s">
        <v>12</v>
      </c>
      <c r="F353" s="23"/>
      <c r="J353" s="25"/>
    </row>
    <row r="354" spans="1:10" ht="12.75" hidden="1">
      <c r="A354" s="19">
        <f t="shared" si="5"/>
        <v>28629</v>
      </c>
      <c r="B354" s="20">
        <v>28629</v>
      </c>
      <c r="C354" s="21">
        <v>8.2699999999999996E-2</v>
      </c>
      <c r="E354" s="23" t="s">
        <v>12</v>
      </c>
      <c r="F354" s="23"/>
      <c r="J354" s="25"/>
    </row>
    <row r="355" spans="1:10" ht="12.75" hidden="1">
      <c r="A355" s="19">
        <f t="shared" si="5"/>
        <v>28660</v>
      </c>
      <c r="B355" s="20">
        <v>28660</v>
      </c>
      <c r="C355" s="21">
        <v>8.6300000000000002E-2</v>
      </c>
      <c r="E355" s="23" t="s">
        <v>12</v>
      </c>
      <c r="F355" s="23"/>
      <c r="J355" s="25"/>
    </row>
    <row r="356" spans="1:10" ht="12.75" hidden="1">
      <c r="A356" s="19">
        <f t="shared" si="5"/>
        <v>28690</v>
      </c>
      <c r="B356" s="20">
        <v>28690</v>
      </c>
      <c r="C356" s="21">
        <v>0.09</v>
      </c>
      <c r="E356" s="23" t="s">
        <v>12</v>
      </c>
      <c r="F356" s="23"/>
      <c r="J356" s="25"/>
    </row>
    <row r="357" spans="1:10" ht="12.75" hidden="1">
      <c r="A357" s="19">
        <f t="shared" si="5"/>
        <v>28721</v>
      </c>
      <c r="B357" s="20">
        <v>28721</v>
      </c>
      <c r="C357" s="21">
        <v>9.01E-2</v>
      </c>
      <c r="E357" s="23" t="s">
        <v>12</v>
      </c>
      <c r="F357" s="23"/>
      <c r="J357" s="25"/>
    </row>
    <row r="358" spans="1:10" ht="12.75" hidden="1">
      <c r="A358" s="19">
        <f t="shared" si="5"/>
        <v>28752</v>
      </c>
      <c r="B358" s="20">
        <v>28752</v>
      </c>
      <c r="C358" s="21">
        <v>9.4100000000000003E-2</v>
      </c>
      <c r="E358" s="23" t="s">
        <v>12</v>
      </c>
      <c r="F358" s="23"/>
      <c r="J358" s="25"/>
    </row>
    <row r="359" spans="1:10" ht="12.75" hidden="1">
      <c r="A359" s="19">
        <f t="shared" si="5"/>
        <v>28782</v>
      </c>
      <c r="B359" s="20">
        <v>28782</v>
      </c>
      <c r="C359" s="21">
        <v>9.9399999999999988E-2</v>
      </c>
      <c r="E359" s="23" t="s">
        <v>12</v>
      </c>
      <c r="F359" s="23"/>
      <c r="J359" s="25"/>
    </row>
    <row r="360" spans="1:10" ht="12.75" hidden="1">
      <c r="A360" s="19">
        <f t="shared" si="5"/>
        <v>28813</v>
      </c>
      <c r="B360" s="20">
        <v>28813</v>
      </c>
      <c r="C360" s="21">
        <v>0.1094</v>
      </c>
      <c r="E360" s="23" t="s">
        <v>12</v>
      </c>
      <c r="F360" s="23"/>
      <c r="J360" s="25"/>
    </row>
    <row r="361" spans="1:10" ht="12.75" hidden="1">
      <c r="A361" s="19">
        <f t="shared" si="5"/>
        <v>28843</v>
      </c>
      <c r="B361" s="20">
        <v>28843</v>
      </c>
      <c r="C361" s="21">
        <v>0.11550000000000001</v>
      </c>
      <c r="E361" s="23" t="s">
        <v>12</v>
      </c>
      <c r="F361" s="23"/>
      <c r="J361" s="25"/>
    </row>
    <row r="362" spans="1:10" ht="12.75" hidden="1">
      <c r="A362" s="19">
        <f t="shared" si="5"/>
        <v>28874</v>
      </c>
      <c r="B362" s="20">
        <v>28874</v>
      </c>
      <c r="C362" s="21">
        <v>0.11749999999999999</v>
      </c>
      <c r="E362" s="23" t="s">
        <v>12</v>
      </c>
      <c r="F362" s="23"/>
      <c r="J362" s="25"/>
    </row>
    <row r="363" spans="1:10" ht="12.75" hidden="1">
      <c r="A363" s="19">
        <f t="shared" si="5"/>
        <v>28905</v>
      </c>
      <c r="B363" s="20">
        <v>28905</v>
      </c>
      <c r="C363" s="21">
        <v>0.11749999999999999</v>
      </c>
      <c r="E363" s="23" t="s">
        <v>12</v>
      </c>
      <c r="F363" s="23"/>
      <c r="J363" s="25"/>
    </row>
    <row r="364" spans="1:10" ht="12.75" hidden="1">
      <c r="A364" s="19">
        <f t="shared" si="5"/>
        <v>28933</v>
      </c>
      <c r="B364" s="20">
        <v>28933</v>
      </c>
      <c r="C364" s="21">
        <v>0.11749999999999999</v>
      </c>
      <c r="E364" s="23" t="s">
        <v>12</v>
      </c>
      <c r="F364" s="23"/>
      <c r="J364" s="25"/>
    </row>
    <row r="365" spans="1:10" ht="12.75" hidden="1">
      <c r="A365" s="19">
        <f t="shared" si="5"/>
        <v>28964</v>
      </c>
      <c r="B365" s="20">
        <v>28964</v>
      </c>
      <c r="C365" s="21">
        <v>0.11749999999999999</v>
      </c>
      <c r="E365" s="23" t="s">
        <v>12</v>
      </c>
      <c r="F365" s="23"/>
      <c r="J365" s="25"/>
    </row>
    <row r="366" spans="1:10" ht="12.75" hidden="1">
      <c r="A366" s="19">
        <f t="shared" si="5"/>
        <v>28994</v>
      </c>
      <c r="B366" s="20">
        <v>28994</v>
      </c>
      <c r="C366" s="21">
        <v>0.11749999999999999</v>
      </c>
      <c r="E366" s="23" t="s">
        <v>12</v>
      </c>
      <c r="F366" s="23"/>
      <c r="J366" s="25"/>
    </row>
    <row r="367" spans="1:10" ht="12.75" hidden="1">
      <c r="A367" s="19">
        <f t="shared" si="5"/>
        <v>29025</v>
      </c>
      <c r="B367" s="20">
        <v>29025</v>
      </c>
      <c r="C367" s="21">
        <v>0.11650000000000001</v>
      </c>
      <c r="E367" s="23" t="s">
        <v>12</v>
      </c>
      <c r="F367" s="23"/>
      <c r="J367" s="25"/>
    </row>
    <row r="368" spans="1:10" ht="12.75" hidden="1">
      <c r="A368" s="19">
        <f t="shared" si="5"/>
        <v>29055</v>
      </c>
      <c r="B368" s="20">
        <v>29055</v>
      </c>
      <c r="C368" s="21">
        <v>0.11539999999999999</v>
      </c>
      <c r="E368" s="23" t="s">
        <v>12</v>
      </c>
      <c r="F368" s="23"/>
      <c r="J368" s="25"/>
    </row>
    <row r="369" spans="1:10" ht="12.75" hidden="1">
      <c r="A369" s="19">
        <f t="shared" si="5"/>
        <v>29086</v>
      </c>
      <c r="B369" s="20">
        <v>29086</v>
      </c>
      <c r="C369" s="21">
        <v>0.1191</v>
      </c>
      <c r="E369" s="23" t="s">
        <v>12</v>
      </c>
      <c r="F369" s="23"/>
      <c r="J369" s="25"/>
    </row>
    <row r="370" spans="1:10" ht="12.75" hidden="1">
      <c r="A370" s="19">
        <f t="shared" si="5"/>
        <v>29117</v>
      </c>
      <c r="B370" s="20">
        <v>29117</v>
      </c>
      <c r="C370" s="21">
        <v>0.129</v>
      </c>
      <c r="E370" s="23" t="s">
        <v>12</v>
      </c>
      <c r="F370" s="23"/>
      <c r="J370" s="25"/>
    </row>
    <row r="371" spans="1:10" hidden="1">
      <c r="A371" s="19">
        <f t="shared" si="5"/>
        <v>29147</v>
      </c>
      <c r="B371" s="20">
        <v>29147</v>
      </c>
      <c r="C371" s="21">
        <v>0.1439</v>
      </c>
      <c r="E371" s="25" t="str">
        <f t="shared" ref="E371:E434" si="6">IF(MONTH(B371)&lt;4,"1",IF(MONTH(B371)&lt;7,"2",IF(MONTH(B371)&lt;10,"3","4")))&amp;"Q"&amp;YEAR(B371)</f>
        <v>4Q1979</v>
      </c>
      <c r="F371" s="26">
        <v>0.11699999999999999</v>
      </c>
      <c r="J371" s="25"/>
    </row>
    <row r="372" spans="1:10" hidden="1">
      <c r="A372" s="19">
        <f t="shared" si="5"/>
        <v>29178</v>
      </c>
      <c r="B372" s="20">
        <v>29178</v>
      </c>
      <c r="C372" s="21">
        <v>0.1555</v>
      </c>
      <c r="E372" s="25" t="str">
        <f t="shared" si="6"/>
        <v>4Q1979</v>
      </c>
      <c r="F372" s="26">
        <v>0.11699999999999999</v>
      </c>
      <c r="J372" s="25"/>
    </row>
    <row r="373" spans="1:10" hidden="1">
      <c r="A373" s="19">
        <f t="shared" si="5"/>
        <v>29208</v>
      </c>
      <c r="B373" s="20">
        <v>29208</v>
      </c>
      <c r="C373" s="21">
        <v>0.153</v>
      </c>
      <c r="E373" s="25" t="str">
        <f t="shared" si="6"/>
        <v>4Q1979</v>
      </c>
      <c r="F373" s="26">
        <v>0.11699999999999999</v>
      </c>
      <c r="J373" s="25"/>
    </row>
    <row r="374" spans="1:10" hidden="1">
      <c r="A374" s="19">
        <f t="shared" si="5"/>
        <v>29239</v>
      </c>
      <c r="B374" s="20">
        <v>29239</v>
      </c>
      <c r="C374" s="21">
        <v>0.1525</v>
      </c>
      <c r="E374" s="25" t="str">
        <f t="shared" si="6"/>
        <v>1Q1980</v>
      </c>
      <c r="F374" s="26">
        <v>0.14280000000000001</v>
      </c>
      <c r="J374" s="25"/>
    </row>
    <row r="375" spans="1:10" hidden="1">
      <c r="A375" s="19">
        <f t="shared" si="5"/>
        <v>29270</v>
      </c>
      <c r="B375" s="20">
        <v>29270</v>
      </c>
      <c r="C375" s="21">
        <v>0.15629999999999999</v>
      </c>
      <c r="E375" s="25" t="str">
        <f t="shared" si="6"/>
        <v>1Q1980</v>
      </c>
      <c r="F375" s="26">
        <v>0.14280000000000001</v>
      </c>
      <c r="J375" s="25"/>
    </row>
    <row r="376" spans="1:10" hidden="1">
      <c r="A376" s="19">
        <f t="shared" si="5"/>
        <v>29299</v>
      </c>
      <c r="B376" s="20">
        <v>29299</v>
      </c>
      <c r="C376" s="21">
        <v>0.18309999999999998</v>
      </c>
      <c r="E376" s="25" t="str">
        <f t="shared" si="6"/>
        <v>1Q1980</v>
      </c>
      <c r="F376" s="26">
        <v>0.14280000000000001</v>
      </c>
      <c r="J376" s="25"/>
    </row>
    <row r="377" spans="1:10" hidden="1">
      <c r="A377" s="19">
        <f t="shared" si="5"/>
        <v>29330</v>
      </c>
      <c r="B377" s="20">
        <v>29330</v>
      </c>
      <c r="C377" s="21">
        <v>0.19769999999999999</v>
      </c>
      <c r="E377" s="25" t="str">
        <f t="shared" si="6"/>
        <v>2Q1980</v>
      </c>
      <c r="F377" s="26">
        <v>0.15393333333333334</v>
      </c>
      <c r="J377" s="25"/>
    </row>
    <row r="378" spans="1:10" hidden="1">
      <c r="A378" s="19">
        <f t="shared" si="5"/>
        <v>29360</v>
      </c>
      <c r="B378" s="20">
        <v>29360</v>
      </c>
      <c r="C378" s="21">
        <v>0.16570000000000001</v>
      </c>
      <c r="E378" s="25" t="str">
        <f t="shared" si="6"/>
        <v>2Q1980</v>
      </c>
      <c r="F378" s="26">
        <v>0.15393333333333334</v>
      </c>
      <c r="J378" s="25"/>
    </row>
    <row r="379" spans="1:10" hidden="1">
      <c r="A379" s="19">
        <f t="shared" si="5"/>
        <v>29391</v>
      </c>
      <c r="B379" s="20">
        <v>29391</v>
      </c>
      <c r="C379" s="21">
        <v>0.1263</v>
      </c>
      <c r="E379" s="25" t="str">
        <f t="shared" si="6"/>
        <v>2Q1980</v>
      </c>
      <c r="F379" s="26">
        <v>0.15393333333333334</v>
      </c>
      <c r="J379" s="25"/>
    </row>
    <row r="380" spans="1:10" hidden="1">
      <c r="A380" s="19">
        <f t="shared" si="5"/>
        <v>29421</v>
      </c>
      <c r="B380" s="20">
        <v>29421</v>
      </c>
      <c r="C380" s="21">
        <v>0.1148</v>
      </c>
      <c r="E380" s="25" t="str">
        <f t="shared" si="6"/>
        <v>3Q1980</v>
      </c>
      <c r="F380" s="26">
        <v>0.18216666666666667</v>
      </c>
      <c r="J380" s="25"/>
    </row>
    <row r="381" spans="1:10" hidden="1">
      <c r="A381" s="19">
        <f t="shared" si="5"/>
        <v>29452</v>
      </c>
      <c r="B381" s="20">
        <v>29452</v>
      </c>
      <c r="C381" s="21">
        <v>0.11119999999999999</v>
      </c>
      <c r="E381" s="25" t="str">
        <f t="shared" si="6"/>
        <v>3Q1980</v>
      </c>
      <c r="F381" s="26">
        <v>0.18216666666666667</v>
      </c>
      <c r="J381" s="25"/>
    </row>
    <row r="382" spans="1:10" hidden="1">
      <c r="A382" s="19">
        <f t="shared" si="5"/>
        <v>29483</v>
      </c>
      <c r="B382" s="20">
        <v>29483</v>
      </c>
      <c r="C382" s="21">
        <v>0.12230000000000001</v>
      </c>
      <c r="E382" s="25" t="str">
        <f t="shared" si="6"/>
        <v>3Q1980</v>
      </c>
      <c r="F382" s="26">
        <v>0.18216666666666667</v>
      </c>
      <c r="J382" s="25"/>
    </row>
    <row r="383" spans="1:10" hidden="1">
      <c r="A383" s="19">
        <f t="shared" si="5"/>
        <v>29513</v>
      </c>
      <c r="B383" s="20">
        <v>29513</v>
      </c>
      <c r="C383" s="21">
        <v>0.13789999999999999</v>
      </c>
      <c r="E383" s="25" t="str">
        <f t="shared" si="6"/>
        <v>4Q1980</v>
      </c>
      <c r="F383" s="26">
        <v>0.11743333333333332</v>
      </c>
      <c r="J383" s="25"/>
    </row>
    <row r="384" spans="1:10" hidden="1">
      <c r="A384" s="19">
        <f t="shared" si="5"/>
        <v>29544</v>
      </c>
      <c r="B384" s="20">
        <v>29544</v>
      </c>
      <c r="C384" s="21">
        <v>0.16059999999999999</v>
      </c>
      <c r="E384" s="25" t="str">
        <f t="shared" si="6"/>
        <v>4Q1980</v>
      </c>
      <c r="F384" s="26">
        <v>0.11743333333333332</v>
      </c>
      <c r="J384" s="25"/>
    </row>
    <row r="385" spans="1:10" hidden="1">
      <c r="A385" s="19">
        <f t="shared" si="5"/>
        <v>29574</v>
      </c>
      <c r="B385" s="20">
        <v>29574</v>
      </c>
      <c r="C385" s="21">
        <v>0.20350000000000001</v>
      </c>
      <c r="E385" s="25" t="str">
        <f t="shared" si="6"/>
        <v>4Q1980</v>
      </c>
      <c r="F385" s="26">
        <v>0.11743333333333332</v>
      </c>
      <c r="J385" s="25"/>
    </row>
    <row r="386" spans="1:10" hidden="1">
      <c r="A386" s="19">
        <f t="shared" si="5"/>
        <v>29605</v>
      </c>
      <c r="B386" s="20">
        <v>29605</v>
      </c>
      <c r="C386" s="21">
        <v>0.2016</v>
      </c>
      <c r="E386" s="25" t="str">
        <f t="shared" si="6"/>
        <v>1Q1981</v>
      </c>
      <c r="F386" s="26">
        <v>0.14026666666666665</v>
      </c>
      <c r="J386" s="25"/>
    </row>
    <row r="387" spans="1:10" hidden="1">
      <c r="A387" s="19">
        <f t="shared" ref="A387:A450" si="7">+B387</f>
        <v>29636</v>
      </c>
      <c r="B387" s="20">
        <v>29636</v>
      </c>
      <c r="C387" s="21">
        <v>0.1943</v>
      </c>
      <c r="E387" s="25" t="str">
        <f t="shared" si="6"/>
        <v>1Q1981</v>
      </c>
      <c r="F387" s="26">
        <v>0.14026666666666665</v>
      </c>
      <c r="J387" s="25"/>
    </row>
    <row r="388" spans="1:10" hidden="1">
      <c r="A388" s="19">
        <f t="shared" si="7"/>
        <v>29664</v>
      </c>
      <c r="B388" s="20">
        <v>29664</v>
      </c>
      <c r="C388" s="21">
        <v>0.18049999999999999</v>
      </c>
      <c r="E388" s="25" t="str">
        <f t="shared" si="6"/>
        <v>1Q1981</v>
      </c>
      <c r="F388" s="26">
        <v>0.14026666666666665</v>
      </c>
      <c r="J388" s="25"/>
    </row>
    <row r="389" spans="1:10" hidden="1">
      <c r="A389" s="19">
        <f t="shared" si="7"/>
        <v>29695</v>
      </c>
      <c r="B389" s="20">
        <v>29695</v>
      </c>
      <c r="C389" s="21">
        <v>0.17149999999999999</v>
      </c>
      <c r="E389" s="25" t="str">
        <f t="shared" si="6"/>
        <v>2Q1981</v>
      </c>
      <c r="F389" s="26">
        <v>0.19980000000000001</v>
      </c>
      <c r="J389" s="25"/>
    </row>
    <row r="390" spans="1:10" hidden="1">
      <c r="A390" s="19">
        <f t="shared" si="7"/>
        <v>29725</v>
      </c>
      <c r="B390" s="20">
        <v>29725</v>
      </c>
      <c r="C390" s="21">
        <v>0.1961</v>
      </c>
      <c r="E390" s="25" t="str">
        <f t="shared" si="6"/>
        <v>2Q1981</v>
      </c>
      <c r="F390" s="26">
        <v>0.19980000000000001</v>
      </c>
      <c r="J390" s="25"/>
    </row>
    <row r="391" spans="1:10" hidden="1">
      <c r="A391" s="19">
        <f t="shared" si="7"/>
        <v>29756</v>
      </c>
      <c r="B391" s="20">
        <v>29756</v>
      </c>
      <c r="C391" s="21">
        <v>0.20030000000000001</v>
      </c>
      <c r="E391" s="25" t="str">
        <f t="shared" si="6"/>
        <v>2Q1981</v>
      </c>
      <c r="F391" s="26">
        <v>0.19980000000000001</v>
      </c>
      <c r="J391" s="25"/>
    </row>
    <row r="392" spans="1:10" hidden="1">
      <c r="A392" s="19">
        <f t="shared" si="7"/>
        <v>29786</v>
      </c>
      <c r="B392" s="20">
        <v>29786</v>
      </c>
      <c r="C392" s="21">
        <v>0.2039</v>
      </c>
      <c r="E392" s="25" t="str">
        <f t="shared" si="6"/>
        <v>3Q1981</v>
      </c>
      <c r="F392" s="26">
        <v>0.1827</v>
      </c>
      <c r="J392" s="25"/>
    </row>
    <row r="393" spans="1:10" hidden="1">
      <c r="A393" s="19">
        <f t="shared" si="7"/>
        <v>29817</v>
      </c>
      <c r="B393" s="20">
        <v>29817</v>
      </c>
      <c r="C393" s="21">
        <v>0.20499999999999999</v>
      </c>
      <c r="E393" s="25" t="str">
        <f t="shared" si="6"/>
        <v>3Q1981</v>
      </c>
      <c r="F393" s="26">
        <v>0.1827</v>
      </c>
      <c r="J393" s="25"/>
    </row>
    <row r="394" spans="1:10" hidden="1">
      <c r="A394" s="19">
        <f t="shared" si="7"/>
        <v>29848</v>
      </c>
      <c r="B394" s="20">
        <v>29848</v>
      </c>
      <c r="C394" s="21">
        <v>0.20079999999999998</v>
      </c>
      <c r="E394" s="25" t="str">
        <f t="shared" si="6"/>
        <v>3Q1981</v>
      </c>
      <c r="F394" s="26">
        <v>0.1827</v>
      </c>
      <c r="J394" s="25"/>
    </row>
    <row r="395" spans="1:10" hidden="1">
      <c r="A395" s="19">
        <f t="shared" si="7"/>
        <v>29878</v>
      </c>
      <c r="B395" s="20">
        <v>29878</v>
      </c>
      <c r="C395" s="21">
        <v>0.1845</v>
      </c>
      <c r="E395" s="25" t="str">
        <f t="shared" si="6"/>
        <v>4Q1981</v>
      </c>
      <c r="F395" s="26">
        <v>0.20306666666666665</v>
      </c>
      <c r="J395" s="25"/>
    </row>
    <row r="396" spans="1:10" hidden="1">
      <c r="A396" s="19">
        <f t="shared" si="7"/>
        <v>29909</v>
      </c>
      <c r="B396" s="20">
        <v>29909</v>
      </c>
      <c r="C396" s="21">
        <v>0.16839999999999999</v>
      </c>
      <c r="E396" s="25" t="str">
        <f t="shared" si="6"/>
        <v>4Q1981</v>
      </c>
      <c r="F396" s="26">
        <v>0.20306666666666665</v>
      </c>
      <c r="J396" s="25"/>
    </row>
    <row r="397" spans="1:10" hidden="1">
      <c r="A397" s="19">
        <f t="shared" si="7"/>
        <v>29939</v>
      </c>
      <c r="B397" s="20">
        <v>29939</v>
      </c>
      <c r="C397" s="21">
        <v>0.1575</v>
      </c>
      <c r="E397" s="25" t="str">
        <f t="shared" si="6"/>
        <v>4Q1981</v>
      </c>
      <c r="F397" s="26">
        <v>0.20306666666666665</v>
      </c>
      <c r="J397" s="25"/>
    </row>
    <row r="398" spans="1:10" hidden="1">
      <c r="A398" s="19">
        <f t="shared" si="7"/>
        <v>29970</v>
      </c>
      <c r="B398" s="20">
        <v>29970</v>
      </c>
      <c r="C398" s="21">
        <v>0.1575</v>
      </c>
      <c r="E398" s="25" t="str">
        <f t="shared" si="6"/>
        <v>1Q1982</v>
      </c>
      <c r="F398" s="26">
        <v>0.18456666666666666</v>
      </c>
      <c r="J398" s="25"/>
    </row>
    <row r="399" spans="1:10" hidden="1">
      <c r="A399" s="19">
        <f t="shared" si="7"/>
        <v>30001</v>
      </c>
      <c r="B399" s="20">
        <v>30001</v>
      </c>
      <c r="C399" s="21">
        <v>0.1656</v>
      </c>
      <c r="E399" s="25" t="str">
        <f t="shared" si="6"/>
        <v>1Q1982</v>
      </c>
      <c r="F399" s="26">
        <v>0.18456666666666666</v>
      </c>
      <c r="J399" s="25"/>
    </row>
    <row r="400" spans="1:10" hidden="1">
      <c r="A400" s="19">
        <f t="shared" si="7"/>
        <v>30029</v>
      </c>
      <c r="B400" s="20">
        <v>30029</v>
      </c>
      <c r="C400" s="21">
        <v>0.16500000000000001</v>
      </c>
      <c r="E400" s="25" t="str">
        <f t="shared" si="6"/>
        <v>1Q1982</v>
      </c>
      <c r="F400" s="26">
        <v>0.18456666666666666</v>
      </c>
      <c r="J400" s="25"/>
    </row>
    <row r="401" spans="1:10" hidden="1">
      <c r="A401" s="19">
        <f t="shared" si="7"/>
        <v>30060</v>
      </c>
      <c r="B401" s="20">
        <v>30060</v>
      </c>
      <c r="C401" s="21">
        <v>0.16500000000000001</v>
      </c>
      <c r="E401" s="25" t="str">
        <f t="shared" si="6"/>
        <v>2Q1982</v>
      </c>
      <c r="F401" s="26">
        <v>0.16020000000000001</v>
      </c>
      <c r="J401" s="25"/>
    </row>
    <row r="402" spans="1:10" hidden="1">
      <c r="A402" s="19">
        <f t="shared" si="7"/>
        <v>30090</v>
      </c>
      <c r="B402" s="20">
        <v>30090</v>
      </c>
      <c r="C402" s="21">
        <v>0.16500000000000001</v>
      </c>
      <c r="E402" s="25" t="str">
        <f t="shared" si="6"/>
        <v>2Q1982</v>
      </c>
      <c r="F402" s="26">
        <v>0.16020000000000001</v>
      </c>
      <c r="J402" s="25"/>
    </row>
    <row r="403" spans="1:10" hidden="1">
      <c r="A403" s="19">
        <f t="shared" si="7"/>
        <v>30121</v>
      </c>
      <c r="B403" s="20">
        <v>30121</v>
      </c>
      <c r="C403" s="21">
        <v>0.16500000000000001</v>
      </c>
      <c r="E403" s="25" t="str">
        <f t="shared" si="6"/>
        <v>2Q1982</v>
      </c>
      <c r="F403" s="26">
        <v>0.16020000000000001</v>
      </c>
      <c r="J403" s="25"/>
    </row>
    <row r="404" spans="1:10" hidden="1">
      <c r="A404" s="19">
        <f t="shared" si="7"/>
        <v>30151</v>
      </c>
      <c r="B404" s="20">
        <v>30151</v>
      </c>
      <c r="C404" s="21">
        <v>0.16260000000000002</v>
      </c>
      <c r="E404" s="25" t="str">
        <f t="shared" si="6"/>
        <v>3Q1982</v>
      </c>
      <c r="F404" s="26">
        <v>0.16500000000000001</v>
      </c>
      <c r="J404" s="25"/>
    </row>
    <row r="405" spans="1:10" hidden="1">
      <c r="A405" s="19">
        <f t="shared" si="7"/>
        <v>30182</v>
      </c>
      <c r="B405" s="20">
        <v>30182</v>
      </c>
      <c r="C405" s="21">
        <v>0.1439</v>
      </c>
      <c r="E405" s="25" t="str">
        <f t="shared" si="6"/>
        <v>3Q1982</v>
      </c>
      <c r="F405" s="26">
        <v>0.16500000000000001</v>
      </c>
      <c r="J405" s="25"/>
    </row>
    <row r="406" spans="1:10" hidden="1">
      <c r="A406" s="19">
        <f t="shared" si="7"/>
        <v>30213</v>
      </c>
      <c r="B406" s="20">
        <v>30213</v>
      </c>
      <c r="C406" s="21">
        <v>0.13500000000000001</v>
      </c>
      <c r="E406" s="25" t="str">
        <f t="shared" si="6"/>
        <v>3Q1982</v>
      </c>
      <c r="F406" s="26">
        <v>0.16500000000000001</v>
      </c>
      <c r="J406" s="25"/>
    </row>
    <row r="407" spans="1:10" hidden="1">
      <c r="A407" s="19">
        <f t="shared" si="7"/>
        <v>30243</v>
      </c>
      <c r="B407" s="20">
        <v>30243</v>
      </c>
      <c r="C407" s="21">
        <v>0.12520000000000001</v>
      </c>
      <c r="E407" s="25" t="str">
        <f t="shared" si="6"/>
        <v>4Q1982</v>
      </c>
      <c r="F407" s="26">
        <v>0.15716666666666668</v>
      </c>
      <c r="J407" s="25"/>
    </row>
    <row r="408" spans="1:10" hidden="1">
      <c r="A408" s="19">
        <f t="shared" si="7"/>
        <v>30274</v>
      </c>
      <c r="B408" s="20">
        <v>30274</v>
      </c>
      <c r="C408" s="21">
        <v>0.11849999999999999</v>
      </c>
      <c r="E408" s="25" t="str">
        <f t="shared" si="6"/>
        <v>4Q1982</v>
      </c>
      <c r="F408" s="26">
        <v>0.15716666666666668</v>
      </c>
      <c r="J408" s="25"/>
    </row>
    <row r="409" spans="1:10" hidden="1">
      <c r="A409" s="19">
        <f t="shared" si="7"/>
        <v>30304</v>
      </c>
      <c r="B409" s="20">
        <v>30304</v>
      </c>
      <c r="C409" s="21">
        <v>0.115</v>
      </c>
      <c r="E409" s="25" t="str">
        <f t="shared" si="6"/>
        <v>4Q1982</v>
      </c>
      <c r="F409" s="26">
        <v>0.15716666666666668</v>
      </c>
      <c r="J409" s="25"/>
    </row>
    <row r="410" spans="1:10" hidden="1">
      <c r="A410" s="19">
        <f t="shared" si="7"/>
        <v>30335</v>
      </c>
      <c r="B410" s="20">
        <v>30335</v>
      </c>
      <c r="C410" s="21">
        <v>0.1116</v>
      </c>
      <c r="E410" s="25" t="str">
        <f t="shared" si="6"/>
        <v>1Q1983</v>
      </c>
      <c r="F410" s="26">
        <v>0.12623333333333334</v>
      </c>
      <c r="J410" s="25"/>
    </row>
    <row r="411" spans="1:10" hidden="1">
      <c r="A411" s="19">
        <f t="shared" si="7"/>
        <v>30366</v>
      </c>
      <c r="B411" s="20">
        <v>30366</v>
      </c>
      <c r="C411" s="21">
        <v>0.10980000000000001</v>
      </c>
      <c r="E411" s="25" t="str">
        <f t="shared" si="6"/>
        <v>1Q1983</v>
      </c>
      <c r="F411" s="26">
        <v>0.12623333333333334</v>
      </c>
      <c r="J411" s="25"/>
    </row>
    <row r="412" spans="1:10" hidden="1">
      <c r="A412" s="19">
        <f t="shared" si="7"/>
        <v>30394</v>
      </c>
      <c r="B412" s="20">
        <v>30394</v>
      </c>
      <c r="C412" s="21">
        <v>0.105</v>
      </c>
      <c r="E412" s="25" t="str">
        <f t="shared" si="6"/>
        <v>1Q1983</v>
      </c>
      <c r="F412" s="26">
        <v>0.12623333333333334</v>
      </c>
      <c r="J412" s="25"/>
    </row>
    <row r="413" spans="1:10" hidden="1">
      <c r="A413" s="19">
        <f t="shared" si="7"/>
        <v>30425</v>
      </c>
      <c r="B413" s="20">
        <v>30425</v>
      </c>
      <c r="C413" s="21">
        <v>0.105</v>
      </c>
      <c r="E413" s="25" t="str">
        <f t="shared" si="6"/>
        <v>2Q1983</v>
      </c>
      <c r="F413" s="26">
        <v>0.11213333333333335</v>
      </c>
      <c r="J413" s="25"/>
    </row>
    <row r="414" spans="1:10" hidden="1">
      <c r="A414" s="19">
        <f t="shared" si="7"/>
        <v>30455</v>
      </c>
      <c r="B414" s="20">
        <v>30455</v>
      </c>
      <c r="C414" s="21">
        <v>0.105</v>
      </c>
      <c r="E414" s="25" t="str">
        <f t="shared" si="6"/>
        <v>2Q1983</v>
      </c>
      <c r="F414" s="26">
        <v>0.11213333333333335</v>
      </c>
      <c r="J414" s="25"/>
    </row>
    <row r="415" spans="1:10" hidden="1">
      <c r="A415" s="19">
        <f t="shared" si="7"/>
        <v>30486</v>
      </c>
      <c r="B415" s="20">
        <v>30486</v>
      </c>
      <c r="C415" s="21">
        <v>0.105</v>
      </c>
      <c r="E415" s="25" t="str">
        <f t="shared" si="6"/>
        <v>2Q1983</v>
      </c>
      <c r="F415" s="26">
        <v>0.11213333333333335</v>
      </c>
      <c r="J415" s="25"/>
    </row>
    <row r="416" spans="1:10" hidden="1">
      <c r="A416" s="19">
        <f t="shared" si="7"/>
        <v>30516</v>
      </c>
      <c r="B416" s="20">
        <v>30516</v>
      </c>
      <c r="C416" s="21">
        <v>0.105</v>
      </c>
      <c r="E416" s="25" t="str">
        <f t="shared" si="6"/>
        <v>3Q1983</v>
      </c>
      <c r="F416" s="26">
        <v>0.105</v>
      </c>
      <c r="J416" s="25"/>
    </row>
    <row r="417" spans="1:10" hidden="1">
      <c r="A417" s="19">
        <f t="shared" si="7"/>
        <v>30547</v>
      </c>
      <c r="B417" s="20">
        <v>30547</v>
      </c>
      <c r="C417" s="21">
        <v>0.10890000000000001</v>
      </c>
      <c r="E417" s="25" t="str">
        <f t="shared" si="6"/>
        <v>3Q1983</v>
      </c>
      <c r="F417" s="26">
        <v>0.105</v>
      </c>
      <c r="J417" s="25"/>
    </row>
    <row r="418" spans="1:10" hidden="1">
      <c r="A418" s="19">
        <f t="shared" si="7"/>
        <v>30578</v>
      </c>
      <c r="B418" s="20">
        <v>30578</v>
      </c>
      <c r="C418" s="21">
        <v>0.11</v>
      </c>
      <c r="E418" s="25" t="str">
        <f t="shared" si="6"/>
        <v>3Q1983</v>
      </c>
      <c r="F418" s="26">
        <v>0.105</v>
      </c>
      <c r="J418" s="25"/>
    </row>
    <row r="419" spans="1:10" hidden="1">
      <c r="A419" s="19">
        <f t="shared" si="7"/>
        <v>30608</v>
      </c>
      <c r="B419" s="20">
        <v>30608</v>
      </c>
      <c r="C419" s="21">
        <v>0.11</v>
      </c>
      <c r="E419" s="25" t="str">
        <f t="shared" si="6"/>
        <v>4Q1983</v>
      </c>
      <c r="F419" s="26">
        <v>0.10630000000000001</v>
      </c>
      <c r="J419" s="25"/>
    </row>
    <row r="420" spans="1:10" hidden="1">
      <c r="A420" s="19">
        <f t="shared" si="7"/>
        <v>30639</v>
      </c>
      <c r="B420" s="20">
        <v>30639</v>
      </c>
      <c r="C420" s="21">
        <v>0.11</v>
      </c>
      <c r="E420" s="25" t="str">
        <f t="shared" si="6"/>
        <v>4Q1983</v>
      </c>
      <c r="F420" s="26">
        <v>0.10630000000000001</v>
      </c>
      <c r="J420" s="25"/>
    </row>
    <row r="421" spans="1:10" hidden="1">
      <c r="A421" s="19">
        <f t="shared" si="7"/>
        <v>30669</v>
      </c>
      <c r="B421" s="20">
        <v>30669</v>
      </c>
      <c r="C421" s="21">
        <v>0.11</v>
      </c>
      <c r="E421" s="25" t="str">
        <f t="shared" si="6"/>
        <v>4Q1983</v>
      </c>
      <c r="F421" s="26">
        <v>0.10630000000000001</v>
      </c>
      <c r="J421" s="25"/>
    </row>
    <row r="422" spans="1:10" hidden="1">
      <c r="A422" s="19">
        <f t="shared" si="7"/>
        <v>30700</v>
      </c>
      <c r="B422" s="20">
        <v>30700</v>
      </c>
      <c r="C422" s="21">
        <v>0.11</v>
      </c>
      <c r="E422" s="25" t="str">
        <f t="shared" si="6"/>
        <v>1Q1984</v>
      </c>
      <c r="F422" s="26">
        <v>0.11</v>
      </c>
      <c r="J422" s="25"/>
    </row>
    <row r="423" spans="1:10" hidden="1">
      <c r="A423" s="19">
        <f t="shared" si="7"/>
        <v>30731</v>
      </c>
      <c r="B423" s="20">
        <v>30731</v>
      </c>
      <c r="C423" s="21">
        <v>0.11</v>
      </c>
      <c r="E423" s="25" t="str">
        <f t="shared" si="6"/>
        <v>1Q1984</v>
      </c>
      <c r="F423" s="26">
        <v>0.11</v>
      </c>
      <c r="J423" s="25"/>
    </row>
    <row r="424" spans="1:10" hidden="1">
      <c r="A424" s="19">
        <f t="shared" si="7"/>
        <v>30760</v>
      </c>
      <c r="B424" s="20">
        <v>30760</v>
      </c>
      <c r="C424" s="21">
        <v>0.11210000000000001</v>
      </c>
      <c r="E424" s="25" t="str">
        <f t="shared" si="6"/>
        <v>1Q1984</v>
      </c>
      <c r="F424" s="26">
        <v>0.11</v>
      </c>
      <c r="J424" s="25"/>
    </row>
    <row r="425" spans="1:10" hidden="1">
      <c r="A425" s="19">
        <f t="shared" si="7"/>
        <v>30791</v>
      </c>
      <c r="B425" s="20">
        <v>30791</v>
      </c>
      <c r="C425" s="21">
        <v>0.1193</v>
      </c>
      <c r="E425" s="25" t="str">
        <f t="shared" si="6"/>
        <v>2Q1984</v>
      </c>
      <c r="F425" s="26">
        <v>0.11</v>
      </c>
      <c r="J425" s="25"/>
    </row>
    <row r="426" spans="1:10" hidden="1">
      <c r="A426" s="19">
        <f t="shared" si="7"/>
        <v>30821</v>
      </c>
      <c r="B426" s="20">
        <v>30821</v>
      </c>
      <c r="C426" s="21">
        <v>0.12390000000000001</v>
      </c>
      <c r="E426" s="25" t="str">
        <f t="shared" si="6"/>
        <v>2Q1984</v>
      </c>
      <c r="F426" s="26">
        <v>0.11</v>
      </c>
      <c r="J426" s="25"/>
    </row>
    <row r="427" spans="1:10" hidden="1">
      <c r="A427" s="19">
        <f t="shared" si="7"/>
        <v>30852</v>
      </c>
      <c r="B427" s="20">
        <v>30852</v>
      </c>
      <c r="C427" s="21">
        <v>0.126</v>
      </c>
      <c r="E427" s="25" t="str">
        <f t="shared" si="6"/>
        <v>2Q1984</v>
      </c>
      <c r="F427" s="26">
        <v>0.11</v>
      </c>
      <c r="J427" s="25"/>
    </row>
    <row r="428" spans="1:10" hidden="1">
      <c r="A428" s="19">
        <f t="shared" si="7"/>
        <v>30882</v>
      </c>
      <c r="B428" s="20">
        <v>30882</v>
      </c>
      <c r="C428" s="21">
        <v>0.13</v>
      </c>
      <c r="E428" s="25" t="str">
        <f t="shared" si="6"/>
        <v>3Q1984</v>
      </c>
      <c r="F428" s="26">
        <v>0.11843333333333333</v>
      </c>
      <c r="J428" s="25"/>
    </row>
    <row r="429" spans="1:10" hidden="1">
      <c r="A429" s="19">
        <f t="shared" si="7"/>
        <v>30913</v>
      </c>
      <c r="B429" s="20">
        <v>30913</v>
      </c>
      <c r="C429" s="21">
        <v>0.13</v>
      </c>
      <c r="E429" s="25" t="str">
        <f t="shared" si="6"/>
        <v>3Q1984</v>
      </c>
      <c r="F429" s="26">
        <v>0.11843333333333333</v>
      </c>
      <c r="J429" s="25"/>
    </row>
    <row r="430" spans="1:10" hidden="1">
      <c r="A430" s="19">
        <f t="shared" si="7"/>
        <v>30944</v>
      </c>
      <c r="B430" s="20">
        <v>30944</v>
      </c>
      <c r="C430" s="21">
        <v>0.12970000000000001</v>
      </c>
      <c r="E430" s="25" t="str">
        <f t="shared" si="6"/>
        <v>3Q1984</v>
      </c>
      <c r="F430" s="26">
        <v>0.11843333333333333</v>
      </c>
      <c r="J430" s="25"/>
    </row>
    <row r="431" spans="1:10" hidden="1">
      <c r="A431" s="19">
        <f t="shared" si="7"/>
        <v>30974</v>
      </c>
      <c r="B431" s="20">
        <v>30974</v>
      </c>
      <c r="C431" s="21">
        <v>0.1258</v>
      </c>
      <c r="E431" s="25" t="str">
        <f t="shared" si="6"/>
        <v>4Q1984</v>
      </c>
      <c r="F431" s="26">
        <v>0.12866666666666668</v>
      </c>
      <c r="J431" s="25"/>
    </row>
    <row r="432" spans="1:10" hidden="1">
      <c r="A432" s="19">
        <f t="shared" si="7"/>
        <v>31005</v>
      </c>
      <c r="B432" s="20">
        <v>31005</v>
      </c>
      <c r="C432" s="21">
        <v>0.1177</v>
      </c>
      <c r="E432" s="25" t="str">
        <f t="shared" si="6"/>
        <v>4Q1984</v>
      </c>
      <c r="F432" s="26">
        <v>0.12866666666666668</v>
      </c>
      <c r="J432" s="25"/>
    </row>
    <row r="433" spans="1:10" hidden="1">
      <c r="A433" s="19">
        <f t="shared" si="7"/>
        <v>31035</v>
      </c>
      <c r="B433" s="20">
        <v>31035</v>
      </c>
      <c r="C433" s="21">
        <v>0.1106</v>
      </c>
      <c r="E433" s="25" t="str">
        <f t="shared" si="6"/>
        <v>4Q1984</v>
      </c>
      <c r="F433" s="26">
        <v>0.12866666666666668</v>
      </c>
      <c r="J433" s="25"/>
    </row>
    <row r="434" spans="1:10" hidden="1">
      <c r="A434" s="19">
        <f t="shared" si="7"/>
        <v>31066</v>
      </c>
      <c r="B434" s="20">
        <v>31066</v>
      </c>
      <c r="C434" s="21">
        <v>0.1061</v>
      </c>
      <c r="E434" s="25" t="str">
        <f t="shared" si="6"/>
        <v>1Q1985</v>
      </c>
      <c r="F434" s="26">
        <v>0.1244</v>
      </c>
      <c r="J434" s="25"/>
    </row>
    <row r="435" spans="1:10" hidden="1">
      <c r="A435" s="19">
        <f t="shared" si="7"/>
        <v>31097</v>
      </c>
      <c r="B435" s="20">
        <v>31097</v>
      </c>
      <c r="C435" s="21">
        <v>0.105</v>
      </c>
      <c r="E435" s="25" t="str">
        <f t="shared" ref="E435:E498" si="8">IF(MONTH(B435)&lt;4,"1",IF(MONTH(B435)&lt;7,"2",IF(MONTH(B435)&lt;10,"3","4")))&amp;"Q"&amp;YEAR(B435)</f>
        <v>1Q1985</v>
      </c>
      <c r="F435" s="26">
        <v>0.1244</v>
      </c>
      <c r="J435" s="25"/>
    </row>
    <row r="436" spans="1:10" hidden="1">
      <c r="A436" s="19">
        <f t="shared" si="7"/>
        <v>31125</v>
      </c>
      <c r="B436" s="20">
        <v>31125</v>
      </c>
      <c r="C436" s="21">
        <v>0.105</v>
      </c>
      <c r="E436" s="25" t="str">
        <f t="shared" si="8"/>
        <v>1Q1985</v>
      </c>
      <c r="F436" s="26">
        <v>0.1244</v>
      </c>
      <c r="J436" s="25"/>
    </row>
    <row r="437" spans="1:10" hidden="1">
      <c r="A437" s="19">
        <f t="shared" si="7"/>
        <v>31156</v>
      </c>
      <c r="B437" s="20">
        <v>31156</v>
      </c>
      <c r="C437" s="21">
        <v>0.105</v>
      </c>
      <c r="E437" s="25" t="str">
        <f t="shared" si="8"/>
        <v>2Q1985</v>
      </c>
      <c r="F437" s="26">
        <v>0.10723333333333333</v>
      </c>
      <c r="J437" s="25"/>
    </row>
    <row r="438" spans="1:10" hidden="1">
      <c r="A438" s="19">
        <f t="shared" si="7"/>
        <v>31186</v>
      </c>
      <c r="B438" s="20">
        <v>31186</v>
      </c>
      <c r="C438" s="21">
        <v>0.10310000000000001</v>
      </c>
      <c r="E438" s="25" t="str">
        <f t="shared" si="8"/>
        <v>2Q1985</v>
      </c>
      <c r="F438" s="26">
        <v>0.10723333333333333</v>
      </c>
      <c r="J438" s="25"/>
    </row>
    <row r="439" spans="1:10" hidden="1">
      <c r="A439" s="19">
        <f t="shared" si="7"/>
        <v>31217</v>
      </c>
      <c r="B439" s="20">
        <v>31217</v>
      </c>
      <c r="C439" s="21">
        <v>9.7799999999999998E-2</v>
      </c>
      <c r="E439" s="25" t="str">
        <f t="shared" si="8"/>
        <v>2Q1985</v>
      </c>
      <c r="F439" s="26">
        <v>0.10723333333333333</v>
      </c>
      <c r="J439" s="25"/>
    </row>
    <row r="440" spans="1:10" hidden="1">
      <c r="A440" s="19">
        <f t="shared" si="7"/>
        <v>31247</v>
      </c>
      <c r="B440" s="20">
        <v>31247</v>
      </c>
      <c r="C440" s="21">
        <v>9.5000000000000001E-2</v>
      </c>
      <c r="E440" s="25" t="str">
        <f t="shared" si="8"/>
        <v>3Q1985</v>
      </c>
      <c r="F440" s="26">
        <v>0.10436666666666666</v>
      </c>
      <c r="J440" s="25"/>
    </row>
    <row r="441" spans="1:10" hidden="1">
      <c r="A441" s="19">
        <f t="shared" si="7"/>
        <v>31278</v>
      </c>
      <c r="B441" s="20">
        <v>31278</v>
      </c>
      <c r="C441" s="21">
        <v>9.5000000000000001E-2</v>
      </c>
      <c r="E441" s="25" t="str">
        <f t="shared" si="8"/>
        <v>3Q1985</v>
      </c>
      <c r="F441" s="26">
        <v>0.10436666666666666</v>
      </c>
      <c r="J441" s="25"/>
    </row>
    <row r="442" spans="1:10" hidden="1">
      <c r="A442" s="19">
        <f t="shared" si="7"/>
        <v>31309</v>
      </c>
      <c r="B442" s="20">
        <v>31309</v>
      </c>
      <c r="C442" s="21">
        <v>9.5000000000000001E-2</v>
      </c>
      <c r="E442" s="25" t="str">
        <f t="shared" si="8"/>
        <v>3Q1985</v>
      </c>
      <c r="F442" s="26">
        <v>0.10436666666666666</v>
      </c>
      <c r="J442" s="25"/>
    </row>
    <row r="443" spans="1:10" hidden="1">
      <c r="A443" s="19">
        <f t="shared" si="7"/>
        <v>31339</v>
      </c>
      <c r="B443" s="20">
        <v>31339</v>
      </c>
      <c r="C443" s="21">
        <v>9.5000000000000001E-2</v>
      </c>
      <c r="E443" s="25" t="str">
        <f t="shared" si="8"/>
        <v>4Q1985</v>
      </c>
      <c r="F443" s="26">
        <v>9.5933333333333329E-2</v>
      </c>
      <c r="J443" s="25"/>
    </row>
    <row r="444" spans="1:10" hidden="1">
      <c r="A444" s="19">
        <f t="shared" si="7"/>
        <v>31370</v>
      </c>
      <c r="B444" s="20">
        <v>31370</v>
      </c>
      <c r="C444" s="21">
        <v>9.5000000000000001E-2</v>
      </c>
      <c r="E444" s="25" t="str">
        <f t="shared" si="8"/>
        <v>4Q1985</v>
      </c>
      <c r="F444" s="26">
        <v>9.5933333333333329E-2</v>
      </c>
      <c r="J444" s="25"/>
    </row>
    <row r="445" spans="1:10" hidden="1">
      <c r="A445" s="19">
        <f t="shared" si="7"/>
        <v>31400</v>
      </c>
      <c r="B445" s="20">
        <v>31400</v>
      </c>
      <c r="C445" s="21">
        <v>9.5000000000000001E-2</v>
      </c>
      <c r="E445" s="25" t="str">
        <f t="shared" si="8"/>
        <v>4Q1985</v>
      </c>
      <c r="F445" s="26">
        <v>9.5933333333333329E-2</v>
      </c>
      <c r="J445" s="25"/>
    </row>
    <row r="446" spans="1:10" hidden="1">
      <c r="A446" s="19">
        <f t="shared" si="7"/>
        <v>31431</v>
      </c>
      <c r="B446" s="20">
        <v>31431</v>
      </c>
      <c r="C446" s="21">
        <v>9.5000000000000001E-2</v>
      </c>
      <c r="E446" s="25" t="str">
        <f t="shared" si="8"/>
        <v>1Q1986</v>
      </c>
      <c r="F446" s="26">
        <v>9.5000000000000001E-2</v>
      </c>
      <c r="J446" s="25"/>
    </row>
    <row r="447" spans="1:10" hidden="1">
      <c r="A447" s="19">
        <f t="shared" si="7"/>
        <v>31462</v>
      </c>
      <c r="B447" s="20">
        <v>31462</v>
      </c>
      <c r="C447" s="21">
        <v>9.5000000000000001E-2</v>
      </c>
      <c r="E447" s="25" t="str">
        <f t="shared" si="8"/>
        <v>1Q1986</v>
      </c>
      <c r="F447" s="26">
        <v>9.5000000000000001E-2</v>
      </c>
      <c r="J447" s="25"/>
    </row>
    <row r="448" spans="1:10" hidden="1">
      <c r="A448" s="19">
        <f t="shared" si="7"/>
        <v>31490</v>
      </c>
      <c r="B448" s="20">
        <v>31490</v>
      </c>
      <c r="C448" s="21">
        <v>9.0999999999999998E-2</v>
      </c>
      <c r="E448" s="25" t="str">
        <f t="shared" si="8"/>
        <v>1Q1986</v>
      </c>
      <c r="F448" s="26">
        <v>9.5000000000000001E-2</v>
      </c>
      <c r="J448" s="25"/>
    </row>
    <row r="449" spans="1:10" hidden="1">
      <c r="A449" s="19">
        <f t="shared" si="7"/>
        <v>31521</v>
      </c>
      <c r="B449" s="20">
        <v>31521</v>
      </c>
      <c r="C449" s="21">
        <v>8.8300000000000003E-2</v>
      </c>
      <c r="E449" s="25" t="str">
        <f t="shared" si="8"/>
        <v>2Q1986</v>
      </c>
      <c r="F449" s="26">
        <v>9.5000000000000001E-2</v>
      </c>
      <c r="J449" s="25"/>
    </row>
    <row r="450" spans="1:10" hidden="1">
      <c r="A450" s="19">
        <f t="shared" si="7"/>
        <v>31551</v>
      </c>
      <c r="B450" s="20">
        <v>31551</v>
      </c>
      <c r="C450" s="21">
        <v>8.5000000000000006E-2</v>
      </c>
      <c r="E450" s="25" t="str">
        <f t="shared" si="8"/>
        <v>2Q1986</v>
      </c>
      <c r="F450" s="26">
        <v>9.5000000000000001E-2</v>
      </c>
      <c r="J450" s="25"/>
    </row>
    <row r="451" spans="1:10" hidden="1">
      <c r="A451" s="19">
        <f t="shared" ref="A451:A514" si="9">+B451</f>
        <v>31582</v>
      </c>
      <c r="B451" s="20">
        <v>31582</v>
      </c>
      <c r="C451" s="21">
        <v>8.5000000000000006E-2</v>
      </c>
      <c r="E451" s="25" t="str">
        <f t="shared" si="8"/>
        <v>2Q1986</v>
      </c>
      <c r="F451" s="26">
        <v>9.5000000000000001E-2</v>
      </c>
      <c r="J451" s="25"/>
    </row>
    <row r="452" spans="1:10" hidden="1">
      <c r="A452" s="19">
        <f t="shared" si="9"/>
        <v>31612</v>
      </c>
      <c r="B452" s="20">
        <v>31612</v>
      </c>
      <c r="C452" s="21">
        <v>8.1600000000000006E-2</v>
      </c>
      <c r="E452" s="25" t="str">
        <f t="shared" si="8"/>
        <v>3Q1986</v>
      </c>
      <c r="F452" s="26">
        <v>8.8100000000000012E-2</v>
      </c>
      <c r="J452" s="25"/>
    </row>
    <row r="453" spans="1:10" hidden="1">
      <c r="A453" s="19">
        <f t="shared" si="9"/>
        <v>31643</v>
      </c>
      <c r="B453" s="20">
        <v>31643</v>
      </c>
      <c r="C453" s="21">
        <v>7.9000000000000001E-2</v>
      </c>
      <c r="E453" s="25" t="str">
        <f t="shared" si="8"/>
        <v>3Q1986</v>
      </c>
      <c r="F453" s="26">
        <v>8.8100000000000012E-2</v>
      </c>
      <c r="J453" s="25"/>
    </row>
    <row r="454" spans="1:10" hidden="1">
      <c r="A454" s="19">
        <f t="shared" si="9"/>
        <v>31674</v>
      </c>
      <c r="B454" s="20">
        <v>31674</v>
      </c>
      <c r="C454" s="21">
        <v>7.4999999999999997E-2</v>
      </c>
      <c r="E454" s="25" t="str">
        <f t="shared" si="8"/>
        <v>3Q1986</v>
      </c>
      <c r="F454" s="26">
        <v>8.8100000000000012E-2</v>
      </c>
      <c r="J454" s="25"/>
    </row>
    <row r="455" spans="1:10" hidden="1">
      <c r="A455" s="19">
        <f t="shared" si="9"/>
        <v>31704</v>
      </c>
      <c r="B455" s="20">
        <v>31704</v>
      </c>
      <c r="C455" s="21">
        <v>7.4999999999999997E-2</v>
      </c>
      <c r="E455" s="25" t="str">
        <f t="shared" si="8"/>
        <v>4Q1986</v>
      </c>
      <c r="F455" s="26">
        <v>8.1866666666666685E-2</v>
      </c>
      <c r="J455" s="25"/>
    </row>
    <row r="456" spans="1:10" hidden="1">
      <c r="A456" s="19">
        <f t="shared" si="9"/>
        <v>31735</v>
      </c>
      <c r="B456" s="20">
        <v>31735</v>
      </c>
      <c r="C456" s="21">
        <v>7.4999999999999997E-2</v>
      </c>
      <c r="E456" s="25" t="str">
        <f t="shared" si="8"/>
        <v>4Q1986</v>
      </c>
      <c r="F456" s="26">
        <v>8.1866666666666685E-2</v>
      </c>
      <c r="J456" s="25"/>
    </row>
    <row r="457" spans="1:10" hidden="1">
      <c r="A457" s="19">
        <f t="shared" si="9"/>
        <v>31765</v>
      </c>
      <c r="B457" s="20">
        <v>31765</v>
      </c>
      <c r="C457" s="21">
        <v>7.4999999999999997E-2</v>
      </c>
      <c r="E457" s="25" t="str">
        <f t="shared" si="8"/>
        <v>4Q1986</v>
      </c>
      <c r="F457" s="26">
        <v>8.1866666666666685E-2</v>
      </c>
      <c r="J457" s="25"/>
    </row>
    <row r="458" spans="1:10" hidden="1">
      <c r="A458" s="19">
        <f t="shared" si="9"/>
        <v>31796</v>
      </c>
      <c r="B458" s="20">
        <v>31796</v>
      </c>
      <c r="C458" s="21">
        <v>7.4999999999999997E-2</v>
      </c>
      <c r="E458" s="25" t="str">
        <f t="shared" si="8"/>
        <v>1Q1987</v>
      </c>
      <c r="F458" s="26">
        <v>7.4999999999999997E-2</v>
      </c>
      <c r="J458" s="25"/>
    </row>
    <row r="459" spans="1:10" hidden="1">
      <c r="A459" s="19">
        <f t="shared" si="9"/>
        <v>31827</v>
      </c>
      <c r="B459" s="20">
        <v>31827</v>
      </c>
      <c r="C459" s="21">
        <v>7.4999999999999997E-2</v>
      </c>
      <c r="E459" s="25" t="str">
        <f t="shared" si="8"/>
        <v>1Q1987</v>
      </c>
      <c r="F459" s="26">
        <v>7.4999999999999997E-2</v>
      </c>
      <c r="J459" s="25"/>
    </row>
    <row r="460" spans="1:10" hidden="1">
      <c r="A460" s="19">
        <f t="shared" si="9"/>
        <v>31855</v>
      </c>
      <c r="B460" s="20">
        <v>31855</v>
      </c>
      <c r="C460" s="21">
        <v>7.4999999999999997E-2</v>
      </c>
      <c r="E460" s="25" t="str">
        <f t="shared" si="8"/>
        <v>1Q1987</v>
      </c>
      <c r="F460" s="26">
        <v>7.4999999999999997E-2</v>
      </c>
      <c r="J460" s="25"/>
    </row>
    <row r="461" spans="1:10" hidden="1">
      <c r="A461" s="19">
        <f t="shared" si="9"/>
        <v>31886</v>
      </c>
      <c r="B461" s="20">
        <v>31886</v>
      </c>
      <c r="C461" s="21">
        <v>7.7499999999999999E-2</v>
      </c>
      <c r="E461" s="25" t="str">
        <f t="shared" si="8"/>
        <v>2Q1987</v>
      </c>
      <c r="F461" s="26">
        <v>7.4999999999999997E-2</v>
      </c>
      <c r="J461" s="25"/>
    </row>
    <row r="462" spans="1:10" hidden="1">
      <c r="A462" s="19">
        <f t="shared" si="9"/>
        <v>31916</v>
      </c>
      <c r="B462" s="20">
        <v>31916</v>
      </c>
      <c r="C462" s="21">
        <v>8.14E-2</v>
      </c>
      <c r="E462" s="25" t="str">
        <f t="shared" si="8"/>
        <v>2Q1987</v>
      </c>
      <c r="F462" s="26">
        <v>7.4999999999999997E-2</v>
      </c>
      <c r="J462" s="25"/>
    </row>
    <row r="463" spans="1:10" hidden="1">
      <c r="A463" s="19">
        <f t="shared" si="9"/>
        <v>31947</v>
      </c>
      <c r="B463" s="20">
        <v>31947</v>
      </c>
      <c r="C463" s="21">
        <v>8.2500000000000004E-2</v>
      </c>
      <c r="E463" s="25" t="str">
        <f t="shared" si="8"/>
        <v>2Q1987</v>
      </c>
      <c r="F463" s="26">
        <v>7.4999999999999997E-2</v>
      </c>
      <c r="J463" s="25"/>
    </row>
    <row r="464" spans="1:10" hidden="1">
      <c r="A464" s="19">
        <f t="shared" si="9"/>
        <v>31977</v>
      </c>
      <c r="B464" s="20">
        <v>31977</v>
      </c>
      <c r="C464" s="21">
        <v>8.2500000000000004E-2</v>
      </c>
      <c r="E464" s="25" t="str">
        <f t="shared" si="8"/>
        <v>3Q1987</v>
      </c>
      <c r="F464" s="26">
        <v>7.796666666666667E-2</v>
      </c>
      <c r="J464" s="25"/>
    </row>
    <row r="465" spans="1:10" hidden="1">
      <c r="A465" s="19">
        <f t="shared" si="9"/>
        <v>32008</v>
      </c>
      <c r="B465" s="20">
        <v>32008</v>
      </c>
      <c r="C465" s="21">
        <v>8.2500000000000004E-2</v>
      </c>
      <c r="E465" s="25" t="str">
        <f t="shared" si="8"/>
        <v>3Q1987</v>
      </c>
      <c r="F465" s="26">
        <v>7.796666666666667E-2</v>
      </c>
      <c r="J465" s="25"/>
    </row>
    <row r="466" spans="1:10" hidden="1">
      <c r="A466" s="19">
        <f t="shared" si="9"/>
        <v>32039</v>
      </c>
      <c r="B466" s="20">
        <v>32039</v>
      </c>
      <c r="C466" s="21">
        <v>8.6999999999999994E-2</v>
      </c>
      <c r="E466" s="25" t="str">
        <f t="shared" si="8"/>
        <v>3Q1987</v>
      </c>
      <c r="F466" s="26">
        <v>7.796666666666667E-2</v>
      </c>
      <c r="J466" s="25"/>
    </row>
    <row r="467" spans="1:10" hidden="1">
      <c r="A467" s="19">
        <f t="shared" si="9"/>
        <v>32069</v>
      </c>
      <c r="B467" s="20">
        <v>32069</v>
      </c>
      <c r="C467" s="21">
        <v>9.0700000000000003E-2</v>
      </c>
      <c r="E467" s="25" t="str">
        <f t="shared" si="8"/>
        <v>4Q1987</v>
      </c>
      <c r="F467" s="26">
        <v>8.2500000000000004E-2</v>
      </c>
      <c r="J467" s="25"/>
    </row>
    <row r="468" spans="1:10" hidden="1">
      <c r="A468" s="19">
        <f t="shared" si="9"/>
        <v>32100</v>
      </c>
      <c r="B468" s="20">
        <v>32100</v>
      </c>
      <c r="C468" s="21">
        <v>8.7799999999999989E-2</v>
      </c>
      <c r="E468" s="25" t="str">
        <f t="shared" si="8"/>
        <v>4Q1987</v>
      </c>
      <c r="F468" s="26">
        <v>8.2500000000000004E-2</v>
      </c>
      <c r="J468" s="25"/>
    </row>
    <row r="469" spans="1:10" hidden="1">
      <c r="A469" s="19">
        <f t="shared" si="9"/>
        <v>32130</v>
      </c>
      <c r="B469" s="20">
        <v>32130</v>
      </c>
      <c r="C469" s="21">
        <v>8.7499999999999994E-2</v>
      </c>
      <c r="E469" s="25" t="str">
        <f t="shared" si="8"/>
        <v>4Q1987</v>
      </c>
      <c r="F469" s="26">
        <v>8.2500000000000004E-2</v>
      </c>
      <c r="J469" s="25"/>
    </row>
    <row r="470" spans="1:10" hidden="1">
      <c r="A470" s="19">
        <f t="shared" si="9"/>
        <v>32161</v>
      </c>
      <c r="B470" s="20">
        <v>32161</v>
      </c>
      <c r="C470" s="21">
        <v>8.7499999999999994E-2</v>
      </c>
      <c r="E470" s="25" t="str">
        <f t="shared" si="8"/>
        <v>1Q1988</v>
      </c>
      <c r="F470" s="26">
        <v>8.8499999999999981E-2</v>
      </c>
      <c r="J470" s="25"/>
    </row>
    <row r="471" spans="1:10" hidden="1">
      <c r="A471" s="19">
        <f t="shared" si="9"/>
        <v>32192</v>
      </c>
      <c r="B471" s="20">
        <v>32192</v>
      </c>
      <c r="C471" s="21">
        <v>8.5099999999999995E-2</v>
      </c>
      <c r="E471" s="25" t="str">
        <f t="shared" si="8"/>
        <v>1Q1988</v>
      </c>
      <c r="F471" s="26">
        <v>8.8499999999999981E-2</v>
      </c>
      <c r="J471" s="25"/>
    </row>
    <row r="472" spans="1:10" hidden="1">
      <c r="A472" s="19">
        <f t="shared" si="9"/>
        <v>32221</v>
      </c>
      <c r="B472" s="20">
        <v>32221</v>
      </c>
      <c r="C472" s="21">
        <v>8.5000000000000006E-2</v>
      </c>
      <c r="E472" s="25" t="str">
        <f t="shared" si="8"/>
        <v>1Q1988</v>
      </c>
      <c r="F472" s="26">
        <v>8.8499999999999981E-2</v>
      </c>
      <c r="J472" s="25"/>
    </row>
    <row r="473" spans="1:10" hidden="1">
      <c r="A473" s="19">
        <f t="shared" si="9"/>
        <v>32252</v>
      </c>
      <c r="B473" s="20">
        <v>32252</v>
      </c>
      <c r="C473" s="21">
        <v>8.5000000000000006E-2</v>
      </c>
      <c r="E473" s="25" t="str">
        <f t="shared" si="8"/>
        <v>2Q1988</v>
      </c>
      <c r="F473" s="26">
        <v>8.6699999999999999E-2</v>
      </c>
      <c r="J473" s="25"/>
    </row>
    <row r="474" spans="1:10" hidden="1">
      <c r="A474" s="19">
        <f t="shared" si="9"/>
        <v>32282</v>
      </c>
      <c r="B474" s="20">
        <v>32282</v>
      </c>
      <c r="C474" s="21">
        <v>8.8399999999999992E-2</v>
      </c>
      <c r="E474" s="25" t="str">
        <f t="shared" si="8"/>
        <v>2Q1988</v>
      </c>
      <c r="F474" s="26">
        <v>8.6699999999999999E-2</v>
      </c>
      <c r="J474" s="25"/>
    </row>
    <row r="475" spans="1:10" hidden="1">
      <c r="A475" s="19">
        <f t="shared" si="9"/>
        <v>32313</v>
      </c>
      <c r="B475" s="20">
        <v>32313</v>
      </c>
      <c r="C475" s="21">
        <v>0.09</v>
      </c>
      <c r="E475" s="25" t="str">
        <f t="shared" si="8"/>
        <v>2Q1988</v>
      </c>
      <c r="F475" s="26">
        <v>8.6699999999999999E-2</v>
      </c>
      <c r="J475" s="25"/>
    </row>
    <row r="476" spans="1:10" hidden="1">
      <c r="A476" s="19">
        <f t="shared" si="9"/>
        <v>32343</v>
      </c>
      <c r="B476" s="20">
        <v>32343</v>
      </c>
      <c r="C476" s="21">
        <v>9.2899999999999996E-2</v>
      </c>
      <c r="E476" s="25" t="str">
        <f t="shared" si="8"/>
        <v>3Q1988</v>
      </c>
      <c r="F476" s="26">
        <v>8.613333333333334E-2</v>
      </c>
      <c r="J476" s="25"/>
    </row>
    <row r="477" spans="1:10" hidden="1">
      <c r="A477" s="19">
        <f t="shared" si="9"/>
        <v>32374</v>
      </c>
      <c r="B477" s="20">
        <v>32374</v>
      </c>
      <c r="C477" s="21">
        <v>9.8400000000000001E-2</v>
      </c>
      <c r="E477" s="25" t="str">
        <f t="shared" si="8"/>
        <v>3Q1988</v>
      </c>
      <c r="F477" s="26">
        <v>8.613333333333334E-2</v>
      </c>
      <c r="J477" s="25"/>
    </row>
    <row r="478" spans="1:10" hidden="1">
      <c r="A478" s="19">
        <f t="shared" si="9"/>
        <v>32405</v>
      </c>
      <c r="B478" s="20">
        <v>32405</v>
      </c>
      <c r="C478" s="21">
        <v>0.1</v>
      </c>
      <c r="E478" s="25" t="str">
        <f t="shared" si="8"/>
        <v>3Q1988</v>
      </c>
      <c r="F478" s="26">
        <v>8.613333333333334E-2</v>
      </c>
      <c r="J478" s="25"/>
    </row>
    <row r="479" spans="1:10" hidden="1">
      <c r="A479" s="19">
        <f t="shared" si="9"/>
        <v>32435</v>
      </c>
      <c r="B479" s="20">
        <v>32435</v>
      </c>
      <c r="C479" s="21">
        <v>0.1</v>
      </c>
      <c r="E479" s="25" t="str">
        <f t="shared" si="8"/>
        <v>4Q1988</v>
      </c>
      <c r="F479" s="26">
        <v>9.3766666666666665E-2</v>
      </c>
      <c r="J479" s="25"/>
    </row>
    <row r="480" spans="1:10" hidden="1">
      <c r="A480" s="19">
        <f t="shared" si="9"/>
        <v>32466</v>
      </c>
      <c r="B480" s="20">
        <v>32466</v>
      </c>
      <c r="C480" s="21">
        <v>0.10050000000000001</v>
      </c>
      <c r="E480" s="25" t="str">
        <f t="shared" si="8"/>
        <v>4Q1988</v>
      </c>
      <c r="F480" s="26">
        <v>9.3766666666666665E-2</v>
      </c>
      <c r="J480" s="25"/>
    </row>
    <row r="481" spans="1:10" hidden="1">
      <c r="A481" s="19">
        <f t="shared" si="9"/>
        <v>32496</v>
      </c>
      <c r="B481" s="20">
        <v>32496</v>
      </c>
      <c r="C481" s="21">
        <v>0.105</v>
      </c>
      <c r="E481" s="25" t="str">
        <f t="shared" si="8"/>
        <v>4Q1988</v>
      </c>
      <c r="F481" s="26">
        <v>9.3766666666666665E-2</v>
      </c>
      <c r="J481" s="25"/>
    </row>
    <row r="482" spans="1:10" hidden="1">
      <c r="A482" s="19">
        <f t="shared" si="9"/>
        <v>32527</v>
      </c>
      <c r="B482" s="20">
        <v>32527</v>
      </c>
      <c r="C482" s="21">
        <v>0.105</v>
      </c>
      <c r="E482" s="25" t="str">
        <f t="shared" si="8"/>
        <v>1Q1989</v>
      </c>
      <c r="F482" s="26">
        <v>0.10016666666666667</v>
      </c>
      <c r="J482" s="25"/>
    </row>
    <row r="483" spans="1:10" hidden="1">
      <c r="A483" s="19">
        <f t="shared" si="9"/>
        <v>32558</v>
      </c>
      <c r="B483" s="20">
        <v>32558</v>
      </c>
      <c r="C483" s="21">
        <v>0.10929999999999999</v>
      </c>
      <c r="E483" s="25" t="str">
        <f t="shared" si="8"/>
        <v>1Q1989</v>
      </c>
      <c r="F483" s="26">
        <v>0.10016666666666667</v>
      </c>
      <c r="J483" s="25"/>
    </row>
    <row r="484" spans="1:10" hidden="1">
      <c r="A484" s="19">
        <f t="shared" si="9"/>
        <v>32586</v>
      </c>
      <c r="B484" s="20">
        <v>32586</v>
      </c>
      <c r="C484" s="21">
        <v>0.115</v>
      </c>
      <c r="E484" s="25" t="str">
        <f t="shared" si="8"/>
        <v>1Q1989</v>
      </c>
      <c r="F484" s="26">
        <v>0.10016666666666667</v>
      </c>
      <c r="J484" s="25"/>
    </row>
    <row r="485" spans="1:10" hidden="1">
      <c r="A485" s="19">
        <f t="shared" si="9"/>
        <v>32617</v>
      </c>
      <c r="B485" s="20">
        <v>32617</v>
      </c>
      <c r="C485" s="21">
        <v>0.115</v>
      </c>
      <c r="E485" s="25" t="str">
        <f t="shared" si="8"/>
        <v>2Q1989</v>
      </c>
      <c r="F485" s="26">
        <v>0.10643333333333332</v>
      </c>
      <c r="J485" s="25"/>
    </row>
    <row r="486" spans="1:10" hidden="1">
      <c r="A486" s="19">
        <f t="shared" si="9"/>
        <v>32647</v>
      </c>
      <c r="B486" s="20">
        <v>32647</v>
      </c>
      <c r="C486" s="21">
        <v>0.115</v>
      </c>
      <c r="E486" s="25" t="str">
        <f t="shared" si="8"/>
        <v>2Q1989</v>
      </c>
      <c r="F486" s="26">
        <v>0.10643333333333332</v>
      </c>
      <c r="J486" s="25"/>
    </row>
    <row r="487" spans="1:10" hidden="1">
      <c r="A487" s="19">
        <f t="shared" si="9"/>
        <v>32678</v>
      </c>
      <c r="B487" s="20">
        <v>32678</v>
      </c>
      <c r="C487" s="21">
        <v>0.11070000000000001</v>
      </c>
      <c r="E487" s="25" t="str">
        <f t="shared" si="8"/>
        <v>2Q1989</v>
      </c>
      <c r="F487" s="26">
        <v>0.10643333333333332</v>
      </c>
      <c r="J487" s="25"/>
    </row>
    <row r="488" spans="1:10" hidden="1">
      <c r="A488" s="19">
        <f t="shared" si="9"/>
        <v>32708</v>
      </c>
      <c r="B488" s="20">
        <v>32708</v>
      </c>
      <c r="C488" s="21">
        <v>0.10980000000000001</v>
      </c>
      <c r="E488" s="25" t="str">
        <f t="shared" si="8"/>
        <v>3Q1989</v>
      </c>
      <c r="F488" s="26">
        <v>0.115</v>
      </c>
      <c r="J488" s="25"/>
    </row>
    <row r="489" spans="1:10" hidden="1">
      <c r="A489" s="19">
        <f t="shared" si="9"/>
        <v>32739</v>
      </c>
      <c r="B489" s="20">
        <v>32739</v>
      </c>
      <c r="C489" s="21">
        <v>0.105</v>
      </c>
      <c r="E489" s="25" t="str">
        <f t="shared" si="8"/>
        <v>3Q1989</v>
      </c>
      <c r="F489" s="26">
        <v>0.115</v>
      </c>
      <c r="J489" s="25"/>
    </row>
    <row r="490" spans="1:10" hidden="1">
      <c r="A490" s="19">
        <f t="shared" si="9"/>
        <v>32770</v>
      </c>
      <c r="B490" s="20">
        <v>32770</v>
      </c>
      <c r="C490" s="21">
        <v>0.105</v>
      </c>
      <c r="E490" s="25" t="str">
        <f t="shared" si="8"/>
        <v>3Q1989</v>
      </c>
      <c r="F490" s="26">
        <v>0.115</v>
      </c>
      <c r="J490" s="25"/>
    </row>
    <row r="491" spans="1:10" hidden="1">
      <c r="A491" s="19">
        <f t="shared" si="9"/>
        <v>32800</v>
      </c>
      <c r="B491" s="20">
        <v>32800</v>
      </c>
      <c r="C491" s="21">
        <v>0.105</v>
      </c>
      <c r="E491" s="25" t="str">
        <f t="shared" si="8"/>
        <v>4Q1989</v>
      </c>
      <c r="F491" s="26">
        <v>0.1085</v>
      </c>
      <c r="J491" s="25"/>
    </row>
    <row r="492" spans="1:10" hidden="1">
      <c r="A492" s="19">
        <f t="shared" si="9"/>
        <v>32831</v>
      </c>
      <c r="B492" s="20">
        <v>32831</v>
      </c>
      <c r="C492" s="21">
        <v>0.105</v>
      </c>
      <c r="E492" s="25" t="str">
        <f t="shared" si="8"/>
        <v>4Q1989</v>
      </c>
      <c r="F492" s="26">
        <v>0.1085</v>
      </c>
      <c r="J492" s="25"/>
    </row>
    <row r="493" spans="1:10" hidden="1">
      <c r="A493" s="19">
        <f t="shared" si="9"/>
        <v>32861</v>
      </c>
      <c r="B493" s="20">
        <v>32861</v>
      </c>
      <c r="C493" s="21">
        <v>0.105</v>
      </c>
      <c r="E493" s="25" t="str">
        <f t="shared" si="8"/>
        <v>4Q1989</v>
      </c>
      <c r="F493" s="26">
        <v>0.1085</v>
      </c>
      <c r="J493" s="25"/>
    </row>
    <row r="494" spans="1:10" hidden="1">
      <c r="A494" s="19">
        <f t="shared" si="9"/>
        <v>32892</v>
      </c>
      <c r="B494" s="20">
        <v>32892</v>
      </c>
      <c r="C494" s="21">
        <v>0.1011</v>
      </c>
      <c r="E494" s="25" t="str">
        <f t="shared" si="8"/>
        <v>1Q1990</v>
      </c>
      <c r="F494" s="26">
        <v>0.105</v>
      </c>
      <c r="J494" s="25"/>
    </row>
    <row r="495" spans="1:10" hidden="1">
      <c r="A495" s="19">
        <f t="shared" si="9"/>
        <v>32923</v>
      </c>
      <c r="B495" s="20">
        <v>32923</v>
      </c>
      <c r="C495" s="21">
        <v>0.1</v>
      </c>
      <c r="E495" s="25" t="str">
        <f t="shared" si="8"/>
        <v>1Q1990</v>
      </c>
      <c r="F495" s="26">
        <v>0.105</v>
      </c>
      <c r="J495" s="25"/>
    </row>
    <row r="496" spans="1:10" hidden="1">
      <c r="A496" s="19">
        <f t="shared" si="9"/>
        <v>32951</v>
      </c>
      <c r="B496" s="20">
        <v>32951</v>
      </c>
      <c r="C496" s="21">
        <v>0.1</v>
      </c>
      <c r="E496" s="25" t="str">
        <f t="shared" si="8"/>
        <v>1Q1990</v>
      </c>
      <c r="F496" s="26">
        <v>0.105</v>
      </c>
      <c r="J496" s="25"/>
    </row>
    <row r="497" spans="1:10" hidden="1">
      <c r="A497" s="19">
        <f t="shared" si="9"/>
        <v>32982</v>
      </c>
      <c r="B497" s="20">
        <v>32982</v>
      </c>
      <c r="C497" s="21">
        <v>0.1</v>
      </c>
      <c r="E497" s="25" t="str">
        <f t="shared" si="8"/>
        <v>2Q1990</v>
      </c>
      <c r="F497" s="26">
        <v>0.10203333333333335</v>
      </c>
      <c r="J497" s="25"/>
    </row>
    <row r="498" spans="1:10" hidden="1">
      <c r="A498" s="19">
        <f t="shared" si="9"/>
        <v>33012</v>
      </c>
      <c r="B498" s="20">
        <v>33012</v>
      </c>
      <c r="C498" s="21">
        <v>0.1</v>
      </c>
      <c r="E498" s="25" t="str">
        <f t="shared" si="8"/>
        <v>2Q1990</v>
      </c>
      <c r="F498" s="26">
        <v>0.10203333333333335</v>
      </c>
      <c r="J498" s="25"/>
    </row>
    <row r="499" spans="1:10" hidden="1">
      <c r="A499" s="19">
        <f t="shared" si="9"/>
        <v>33043</v>
      </c>
      <c r="B499" s="20">
        <v>33043</v>
      </c>
      <c r="C499" s="21">
        <v>0.1</v>
      </c>
      <c r="E499" s="25" t="str">
        <f t="shared" ref="E499:E562" si="10">IF(MONTH(B499)&lt;4,"1",IF(MONTH(B499)&lt;7,"2",IF(MONTH(B499)&lt;10,"3","4")))&amp;"Q"&amp;YEAR(B499)</f>
        <v>2Q1990</v>
      </c>
      <c r="F499" s="26">
        <v>0.10203333333333335</v>
      </c>
      <c r="J499" s="25"/>
    </row>
    <row r="500" spans="1:10" hidden="1">
      <c r="A500" s="19">
        <f t="shared" si="9"/>
        <v>33073</v>
      </c>
      <c r="B500" s="20">
        <v>33073</v>
      </c>
      <c r="C500" s="21">
        <v>0.1</v>
      </c>
      <c r="E500" s="25" t="str">
        <f t="shared" si="10"/>
        <v>3Q1990</v>
      </c>
      <c r="F500" s="26">
        <v>0.1</v>
      </c>
      <c r="J500" s="25"/>
    </row>
    <row r="501" spans="1:10" hidden="1">
      <c r="A501" s="19">
        <f t="shared" si="9"/>
        <v>33104</v>
      </c>
      <c r="B501" s="20">
        <v>33104</v>
      </c>
      <c r="C501" s="21">
        <v>0.1</v>
      </c>
      <c r="E501" s="25" t="str">
        <f t="shared" si="10"/>
        <v>3Q1990</v>
      </c>
      <c r="F501" s="26">
        <v>0.1</v>
      </c>
      <c r="J501" s="25"/>
    </row>
    <row r="502" spans="1:10" hidden="1">
      <c r="A502" s="19">
        <f t="shared" si="9"/>
        <v>33135</v>
      </c>
      <c r="B502" s="20">
        <v>33135</v>
      </c>
      <c r="C502" s="21">
        <v>0.1</v>
      </c>
      <c r="E502" s="25" t="str">
        <f t="shared" si="10"/>
        <v>3Q1990</v>
      </c>
      <c r="F502" s="26">
        <v>0.1</v>
      </c>
      <c r="J502" s="25"/>
    </row>
    <row r="503" spans="1:10" hidden="1">
      <c r="A503" s="19">
        <f t="shared" si="9"/>
        <v>33165</v>
      </c>
      <c r="B503" s="20">
        <v>33165</v>
      </c>
      <c r="C503" s="21">
        <v>0.1</v>
      </c>
      <c r="E503" s="25" t="str">
        <f t="shared" si="10"/>
        <v>4Q1990</v>
      </c>
      <c r="F503" s="26">
        <v>0.1</v>
      </c>
      <c r="J503" s="25"/>
    </row>
    <row r="504" spans="1:10" hidden="1">
      <c r="A504" s="19">
        <f t="shared" si="9"/>
        <v>33196</v>
      </c>
      <c r="B504" s="20">
        <v>33196</v>
      </c>
      <c r="C504" s="21">
        <v>0.1</v>
      </c>
      <c r="E504" s="25" t="str">
        <f t="shared" si="10"/>
        <v>4Q1990</v>
      </c>
      <c r="F504" s="26">
        <v>0.1</v>
      </c>
      <c r="J504" s="25"/>
    </row>
    <row r="505" spans="1:10" hidden="1">
      <c r="A505" s="19">
        <f t="shared" si="9"/>
        <v>33226</v>
      </c>
      <c r="B505" s="20">
        <v>33226</v>
      </c>
      <c r="C505" s="21">
        <v>0.1</v>
      </c>
      <c r="E505" s="25" t="str">
        <f t="shared" si="10"/>
        <v>4Q1990</v>
      </c>
      <c r="F505" s="26">
        <v>0.1</v>
      </c>
      <c r="J505" s="25"/>
    </row>
    <row r="506" spans="1:10" hidden="1">
      <c r="A506" s="19">
        <f t="shared" si="9"/>
        <v>33257</v>
      </c>
      <c r="B506" s="20">
        <v>33257</v>
      </c>
      <c r="C506" s="21">
        <v>9.5199999999999993E-2</v>
      </c>
      <c r="E506" s="25" t="str">
        <f t="shared" si="10"/>
        <v>1Q1991</v>
      </c>
      <c r="F506" s="26">
        <v>0.1</v>
      </c>
      <c r="J506" s="25"/>
    </row>
    <row r="507" spans="1:10" hidden="1">
      <c r="A507" s="19">
        <f t="shared" si="9"/>
        <v>33288</v>
      </c>
      <c r="B507" s="20">
        <v>33288</v>
      </c>
      <c r="C507" s="21">
        <v>9.0500000000000011E-2</v>
      </c>
      <c r="E507" s="25" t="str">
        <f t="shared" si="10"/>
        <v>1Q1991</v>
      </c>
      <c r="F507" s="26">
        <v>0.1</v>
      </c>
      <c r="J507" s="25"/>
    </row>
    <row r="508" spans="1:10" hidden="1">
      <c r="A508" s="19">
        <f t="shared" si="9"/>
        <v>33316</v>
      </c>
      <c r="B508" s="20">
        <v>33316</v>
      </c>
      <c r="C508" s="21">
        <v>0.09</v>
      </c>
      <c r="E508" s="25" t="str">
        <f t="shared" si="10"/>
        <v>1Q1991</v>
      </c>
      <c r="F508" s="26">
        <v>0.1</v>
      </c>
      <c r="J508" s="25"/>
    </row>
    <row r="509" spans="1:10" hidden="1">
      <c r="A509" s="19">
        <f t="shared" si="9"/>
        <v>33347</v>
      </c>
      <c r="B509" s="20">
        <v>33347</v>
      </c>
      <c r="C509" s="21">
        <v>0.09</v>
      </c>
      <c r="E509" s="25" t="str">
        <f t="shared" si="10"/>
        <v>2Q1991</v>
      </c>
      <c r="F509" s="26">
        <v>9.5233333333333337E-2</v>
      </c>
      <c r="J509" s="25"/>
    </row>
    <row r="510" spans="1:10" hidden="1">
      <c r="A510" s="19">
        <f t="shared" si="9"/>
        <v>33377</v>
      </c>
      <c r="B510" s="20">
        <v>33377</v>
      </c>
      <c r="C510" s="21">
        <v>8.5000000000000006E-2</v>
      </c>
      <c r="E510" s="25" t="str">
        <f t="shared" si="10"/>
        <v>2Q1991</v>
      </c>
      <c r="F510" s="26">
        <v>9.5233333333333337E-2</v>
      </c>
      <c r="J510" s="25"/>
    </row>
    <row r="511" spans="1:10" hidden="1">
      <c r="A511" s="19">
        <f t="shared" si="9"/>
        <v>33408</v>
      </c>
      <c r="B511" s="20">
        <v>33408</v>
      </c>
      <c r="C511" s="21">
        <v>8.5000000000000006E-2</v>
      </c>
      <c r="E511" s="25" t="str">
        <f t="shared" si="10"/>
        <v>2Q1991</v>
      </c>
      <c r="F511" s="26">
        <v>9.5233333333333337E-2</v>
      </c>
      <c r="J511" s="25"/>
    </row>
    <row r="512" spans="1:10" hidden="1">
      <c r="A512" s="19">
        <f t="shared" si="9"/>
        <v>33438</v>
      </c>
      <c r="B512" s="20">
        <v>33438</v>
      </c>
      <c r="C512" s="21">
        <v>8.5000000000000006E-2</v>
      </c>
      <c r="E512" s="25" t="str">
        <f t="shared" si="10"/>
        <v>3Q1991</v>
      </c>
      <c r="F512" s="26">
        <v>8.8333333333333333E-2</v>
      </c>
      <c r="J512" s="25"/>
    </row>
    <row r="513" spans="1:10" hidden="1">
      <c r="A513" s="19">
        <f t="shared" si="9"/>
        <v>33469</v>
      </c>
      <c r="B513" s="20">
        <v>33469</v>
      </c>
      <c r="C513" s="21">
        <v>8.5000000000000006E-2</v>
      </c>
      <c r="E513" s="25" t="str">
        <f t="shared" si="10"/>
        <v>3Q1991</v>
      </c>
      <c r="F513" s="26">
        <v>8.8333333333333333E-2</v>
      </c>
      <c r="J513" s="25"/>
    </row>
    <row r="514" spans="1:10" hidden="1">
      <c r="A514" s="19">
        <f t="shared" si="9"/>
        <v>33500</v>
      </c>
      <c r="B514" s="20">
        <v>33500</v>
      </c>
      <c r="C514" s="21">
        <v>8.199999999999999E-2</v>
      </c>
      <c r="E514" s="25" t="str">
        <f t="shared" si="10"/>
        <v>3Q1991</v>
      </c>
      <c r="F514" s="26">
        <v>8.8333333333333333E-2</v>
      </c>
      <c r="J514" s="25"/>
    </row>
    <row r="515" spans="1:10" hidden="1">
      <c r="A515" s="19">
        <f t="shared" ref="A515:A578" si="11">+B515</f>
        <v>33530</v>
      </c>
      <c r="B515" s="20">
        <v>33530</v>
      </c>
      <c r="C515" s="21">
        <v>0.08</v>
      </c>
      <c r="E515" s="25" t="str">
        <f t="shared" si="10"/>
        <v>4Q1991</v>
      </c>
      <c r="F515" s="26">
        <v>8.5000000000000006E-2</v>
      </c>
      <c r="J515" s="25"/>
    </row>
    <row r="516" spans="1:10" hidden="1">
      <c r="A516" s="19">
        <f t="shared" si="11"/>
        <v>33561</v>
      </c>
      <c r="B516" s="20">
        <v>33561</v>
      </c>
      <c r="C516" s="21">
        <v>7.5800000000000006E-2</v>
      </c>
      <c r="E516" s="25" t="str">
        <f t="shared" si="10"/>
        <v>4Q1991</v>
      </c>
      <c r="F516" s="26">
        <v>8.5000000000000006E-2</v>
      </c>
      <c r="J516" s="25"/>
    </row>
    <row r="517" spans="1:10" hidden="1">
      <c r="A517" s="19">
        <f t="shared" si="11"/>
        <v>33591</v>
      </c>
      <c r="B517" s="20">
        <v>33591</v>
      </c>
      <c r="C517" s="21">
        <v>7.2099999999999997E-2</v>
      </c>
      <c r="E517" s="25" t="str">
        <f t="shared" si="10"/>
        <v>4Q1991</v>
      </c>
      <c r="F517" s="26">
        <v>8.5000000000000006E-2</v>
      </c>
      <c r="J517" s="25"/>
    </row>
    <row r="518" spans="1:10" hidden="1">
      <c r="A518" s="19">
        <f t="shared" si="11"/>
        <v>33622</v>
      </c>
      <c r="B518" s="20">
        <v>33622</v>
      </c>
      <c r="C518" s="21">
        <v>6.5000000000000002E-2</v>
      </c>
      <c r="E518" s="25" t="str">
        <f t="shared" si="10"/>
        <v>1Q1992</v>
      </c>
      <c r="F518" s="26">
        <v>7.9266666666666666E-2</v>
      </c>
      <c r="J518" s="25"/>
    </row>
    <row r="519" spans="1:10" hidden="1">
      <c r="A519" s="19">
        <f t="shared" si="11"/>
        <v>33653</v>
      </c>
      <c r="B519" s="20">
        <v>33653</v>
      </c>
      <c r="C519" s="21">
        <v>6.5000000000000002E-2</v>
      </c>
      <c r="E519" s="25" t="str">
        <f t="shared" si="10"/>
        <v>1Q1992</v>
      </c>
      <c r="F519" s="26">
        <v>7.9266666666666666E-2</v>
      </c>
      <c r="J519" s="25"/>
    </row>
    <row r="520" spans="1:10" hidden="1">
      <c r="A520" s="19">
        <f t="shared" si="11"/>
        <v>33682</v>
      </c>
      <c r="B520" s="20">
        <v>33682</v>
      </c>
      <c r="C520" s="21">
        <v>6.5000000000000002E-2</v>
      </c>
      <c r="E520" s="25" t="str">
        <f t="shared" si="10"/>
        <v>1Q1992</v>
      </c>
      <c r="F520" s="26">
        <v>7.9266666666666666E-2</v>
      </c>
      <c r="J520" s="25"/>
    </row>
    <row r="521" spans="1:10" hidden="1">
      <c r="A521" s="19">
        <f t="shared" si="11"/>
        <v>33713</v>
      </c>
      <c r="B521" s="20">
        <v>33713</v>
      </c>
      <c r="C521" s="21">
        <v>6.5000000000000002E-2</v>
      </c>
      <c r="E521" s="25" t="str">
        <f t="shared" si="10"/>
        <v>2Q1992</v>
      </c>
      <c r="F521" s="26">
        <v>6.7366666666666672E-2</v>
      </c>
      <c r="J521" s="25"/>
    </row>
    <row r="522" spans="1:10" hidden="1">
      <c r="A522" s="19">
        <f t="shared" si="11"/>
        <v>33743</v>
      </c>
      <c r="B522" s="20">
        <v>33743</v>
      </c>
      <c r="C522" s="21">
        <v>6.5000000000000002E-2</v>
      </c>
      <c r="E522" s="25" t="str">
        <f t="shared" si="10"/>
        <v>2Q1992</v>
      </c>
      <c r="F522" s="26">
        <v>6.7366666666666672E-2</v>
      </c>
      <c r="J522" s="25"/>
    </row>
    <row r="523" spans="1:10" hidden="1">
      <c r="A523" s="19">
        <f t="shared" si="11"/>
        <v>33774</v>
      </c>
      <c r="B523" s="20">
        <v>33774</v>
      </c>
      <c r="C523" s="21">
        <v>6.5000000000000002E-2</v>
      </c>
      <c r="E523" s="25" t="str">
        <f t="shared" si="10"/>
        <v>2Q1992</v>
      </c>
      <c r="F523" s="26">
        <v>6.7366666666666672E-2</v>
      </c>
      <c r="J523" s="25"/>
    </row>
    <row r="524" spans="1:10" hidden="1">
      <c r="A524" s="19">
        <f t="shared" si="11"/>
        <v>33804</v>
      </c>
      <c r="B524" s="20">
        <v>33804</v>
      </c>
      <c r="C524" s="21">
        <v>6.0199999999999997E-2</v>
      </c>
      <c r="E524" s="25" t="str">
        <f t="shared" si="10"/>
        <v>3Q1992</v>
      </c>
      <c r="F524" s="26">
        <v>6.5000000000000002E-2</v>
      </c>
      <c r="J524" s="25"/>
    </row>
    <row r="525" spans="1:10" hidden="1">
      <c r="A525" s="19">
        <f t="shared" si="11"/>
        <v>33835</v>
      </c>
      <c r="B525" s="20">
        <v>33835</v>
      </c>
      <c r="C525" s="21">
        <v>0.06</v>
      </c>
      <c r="E525" s="25" t="str">
        <f t="shared" si="10"/>
        <v>3Q1992</v>
      </c>
      <c r="F525" s="26">
        <v>6.5000000000000002E-2</v>
      </c>
      <c r="J525" s="25"/>
    </row>
    <row r="526" spans="1:10" hidden="1">
      <c r="A526" s="19">
        <f t="shared" si="11"/>
        <v>33866</v>
      </c>
      <c r="B526" s="20">
        <v>33866</v>
      </c>
      <c r="C526" s="21">
        <v>0.06</v>
      </c>
      <c r="E526" s="25" t="str">
        <f t="shared" si="10"/>
        <v>3Q1992</v>
      </c>
      <c r="F526" s="26">
        <v>6.5000000000000002E-2</v>
      </c>
      <c r="J526" s="25"/>
    </row>
    <row r="527" spans="1:10" hidden="1">
      <c r="A527" s="19">
        <f t="shared" si="11"/>
        <v>33896</v>
      </c>
      <c r="B527" s="20">
        <v>33896</v>
      </c>
      <c r="C527" s="21">
        <v>0.06</v>
      </c>
      <c r="E527" s="25" t="str">
        <f t="shared" si="10"/>
        <v>4Q1992</v>
      </c>
      <c r="F527" s="26">
        <v>6.1733333333333335E-2</v>
      </c>
      <c r="J527" s="25"/>
    </row>
    <row r="528" spans="1:10" hidden="1">
      <c r="A528" s="19">
        <f t="shared" si="11"/>
        <v>33927</v>
      </c>
      <c r="B528" s="20">
        <v>33927</v>
      </c>
      <c r="C528" s="21">
        <v>0.06</v>
      </c>
      <c r="E528" s="25" t="str">
        <f t="shared" si="10"/>
        <v>4Q1992</v>
      </c>
      <c r="F528" s="26">
        <v>6.1733333333333335E-2</v>
      </c>
      <c r="J528" s="25"/>
    </row>
    <row r="529" spans="1:10" hidden="1">
      <c r="A529" s="19">
        <f t="shared" si="11"/>
        <v>33957</v>
      </c>
      <c r="B529" s="20">
        <v>33957</v>
      </c>
      <c r="C529" s="21">
        <v>0.06</v>
      </c>
      <c r="E529" s="25" t="str">
        <f t="shared" si="10"/>
        <v>4Q1992</v>
      </c>
      <c r="F529" s="26">
        <v>6.1733333333333335E-2</v>
      </c>
      <c r="J529" s="25"/>
    </row>
    <row r="530" spans="1:10" hidden="1">
      <c r="A530" s="19">
        <f t="shared" si="11"/>
        <v>33988</v>
      </c>
      <c r="B530" s="20">
        <v>33988</v>
      </c>
      <c r="C530" s="21">
        <v>0.06</v>
      </c>
      <c r="E530" s="25" t="str">
        <f t="shared" si="10"/>
        <v>1Q1993</v>
      </c>
      <c r="F530" s="26">
        <v>0.06</v>
      </c>
      <c r="J530" s="25"/>
    </row>
    <row r="531" spans="1:10" hidden="1">
      <c r="A531" s="19">
        <f t="shared" si="11"/>
        <v>34019</v>
      </c>
      <c r="B531" s="20">
        <v>34019</v>
      </c>
      <c r="C531" s="21">
        <v>0.06</v>
      </c>
      <c r="E531" s="25" t="str">
        <f t="shared" si="10"/>
        <v>1Q1993</v>
      </c>
      <c r="F531" s="26">
        <v>0.06</v>
      </c>
      <c r="J531" s="25"/>
    </row>
    <row r="532" spans="1:10" hidden="1">
      <c r="A532" s="19">
        <f t="shared" si="11"/>
        <v>34047</v>
      </c>
      <c r="B532" s="20">
        <v>34047</v>
      </c>
      <c r="C532" s="21">
        <v>0.06</v>
      </c>
      <c r="E532" s="25" t="str">
        <f t="shared" si="10"/>
        <v>1Q1993</v>
      </c>
      <c r="F532" s="26">
        <v>0.06</v>
      </c>
      <c r="J532" s="25"/>
    </row>
    <row r="533" spans="1:10" hidden="1">
      <c r="A533" s="19">
        <f t="shared" si="11"/>
        <v>34078</v>
      </c>
      <c r="B533" s="20">
        <v>34078</v>
      </c>
      <c r="C533" s="21">
        <v>0.06</v>
      </c>
      <c r="E533" s="25" t="str">
        <f t="shared" si="10"/>
        <v>2Q1993</v>
      </c>
      <c r="F533" s="26">
        <v>0.06</v>
      </c>
      <c r="J533" s="25"/>
    </row>
    <row r="534" spans="1:10" hidden="1">
      <c r="A534" s="19">
        <f t="shared" si="11"/>
        <v>34108</v>
      </c>
      <c r="B534" s="20">
        <v>34108</v>
      </c>
      <c r="C534" s="21">
        <v>0.06</v>
      </c>
      <c r="E534" s="25" t="str">
        <f t="shared" si="10"/>
        <v>2Q1993</v>
      </c>
      <c r="F534" s="26">
        <v>0.06</v>
      </c>
      <c r="J534" s="25"/>
    </row>
    <row r="535" spans="1:10" hidden="1">
      <c r="A535" s="19">
        <f t="shared" si="11"/>
        <v>34139</v>
      </c>
      <c r="B535" s="20">
        <v>34139</v>
      </c>
      <c r="C535" s="21">
        <v>0.06</v>
      </c>
      <c r="E535" s="25" t="str">
        <f t="shared" si="10"/>
        <v>2Q1993</v>
      </c>
      <c r="F535" s="26">
        <v>0.06</v>
      </c>
      <c r="J535" s="25"/>
    </row>
    <row r="536" spans="1:10" hidden="1">
      <c r="A536" s="19">
        <f t="shared" si="11"/>
        <v>34169</v>
      </c>
      <c r="B536" s="20">
        <v>34169</v>
      </c>
      <c r="C536" s="21">
        <v>0.06</v>
      </c>
      <c r="E536" s="25" t="str">
        <f t="shared" si="10"/>
        <v>3Q1993</v>
      </c>
      <c r="F536" s="26">
        <v>0.06</v>
      </c>
      <c r="J536" s="25"/>
    </row>
    <row r="537" spans="1:10" hidden="1">
      <c r="A537" s="19">
        <f t="shared" si="11"/>
        <v>34200</v>
      </c>
      <c r="B537" s="20">
        <v>34200</v>
      </c>
      <c r="C537" s="21">
        <v>0.06</v>
      </c>
      <c r="E537" s="25" t="str">
        <f t="shared" si="10"/>
        <v>3Q1993</v>
      </c>
      <c r="F537" s="26">
        <v>0.06</v>
      </c>
      <c r="J537" s="25"/>
    </row>
    <row r="538" spans="1:10" hidden="1">
      <c r="A538" s="19">
        <f t="shared" si="11"/>
        <v>34231</v>
      </c>
      <c r="B538" s="20">
        <v>34231</v>
      </c>
      <c r="C538" s="21">
        <v>0.06</v>
      </c>
      <c r="E538" s="25" t="str">
        <f t="shared" si="10"/>
        <v>3Q1993</v>
      </c>
      <c r="F538" s="26">
        <v>0.06</v>
      </c>
      <c r="J538" s="25"/>
    </row>
    <row r="539" spans="1:10" hidden="1">
      <c r="A539" s="19">
        <f t="shared" si="11"/>
        <v>34261</v>
      </c>
      <c r="B539" s="20">
        <v>34261</v>
      </c>
      <c r="C539" s="21">
        <v>0.06</v>
      </c>
      <c r="E539" s="25" t="str">
        <f t="shared" si="10"/>
        <v>4Q1993</v>
      </c>
      <c r="F539" s="26">
        <v>0.06</v>
      </c>
      <c r="J539" s="25"/>
    </row>
    <row r="540" spans="1:10" hidden="1">
      <c r="A540" s="19">
        <f t="shared" si="11"/>
        <v>34292</v>
      </c>
      <c r="B540" s="20">
        <v>34292</v>
      </c>
      <c r="C540" s="21">
        <v>0.06</v>
      </c>
      <c r="E540" s="25" t="str">
        <f t="shared" si="10"/>
        <v>4Q1993</v>
      </c>
      <c r="F540" s="26">
        <v>0.06</v>
      </c>
      <c r="J540" s="25"/>
    </row>
    <row r="541" spans="1:10" hidden="1">
      <c r="A541" s="19">
        <f t="shared" si="11"/>
        <v>34322</v>
      </c>
      <c r="B541" s="20">
        <v>34322</v>
      </c>
      <c r="C541" s="21">
        <v>0.06</v>
      </c>
      <c r="E541" s="25" t="str">
        <f t="shared" si="10"/>
        <v>4Q1993</v>
      </c>
      <c r="F541" s="26">
        <v>0.06</v>
      </c>
      <c r="J541" s="25"/>
    </row>
    <row r="542" spans="1:10" hidden="1">
      <c r="A542" s="19">
        <f t="shared" si="11"/>
        <v>34353</v>
      </c>
      <c r="B542" s="20">
        <v>34353</v>
      </c>
      <c r="C542" s="21">
        <v>0.06</v>
      </c>
      <c r="E542" s="25" t="str">
        <f t="shared" si="10"/>
        <v>1Q1994</v>
      </c>
      <c r="F542" s="26">
        <v>0.06</v>
      </c>
      <c r="J542" s="25"/>
    </row>
    <row r="543" spans="1:10" hidden="1">
      <c r="A543" s="19">
        <f t="shared" si="11"/>
        <v>34384</v>
      </c>
      <c r="B543" s="20">
        <v>34384</v>
      </c>
      <c r="C543" s="21">
        <v>0.06</v>
      </c>
      <c r="E543" s="25" t="str">
        <f t="shared" si="10"/>
        <v>1Q1994</v>
      </c>
      <c r="F543" s="26">
        <v>0.06</v>
      </c>
      <c r="J543" s="25"/>
    </row>
    <row r="544" spans="1:10" hidden="1">
      <c r="A544" s="19">
        <f t="shared" si="11"/>
        <v>34412</v>
      </c>
      <c r="B544" s="20">
        <v>34412</v>
      </c>
      <c r="C544" s="21">
        <v>6.0599999999999994E-2</v>
      </c>
      <c r="E544" s="25" t="str">
        <f t="shared" si="10"/>
        <v>1Q1994</v>
      </c>
      <c r="F544" s="26">
        <v>0.06</v>
      </c>
      <c r="J544" s="25"/>
    </row>
    <row r="545" spans="1:10" hidden="1">
      <c r="A545" s="19">
        <f t="shared" si="11"/>
        <v>34443</v>
      </c>
      <c r="B545" s="20">
        <v>34443</v>
      </c>
      <c r="C545" s="21">
        <v>6.4500000000000002E-2</v>
      </c>
      <c r="E545" s="25" t="str">
        <f t="shared" si="10"/>
        <v>2Q1994</v>
      </c>
      <c r="F545" s="26">
        <v>0.06</v>
      </c>
      <c r="J545" s="25"/>
    </row>
    <row r="546" spans="1:10" hidden="1">
      <c r="A546" s="19">
        <f t="shared" si="11"/>
        <v>34473</v>
      </c>
      <c r="B546" s="20">
        <v>34473</v>
      </c>
      <c r="C546" s="21">
        <v>6.9900000000000004E-2</v>
      </c>
      <c r="E546" s="25" t="str">
        <f t="shared" si="10"/>
        <v>2Q1994</v>
      </c>
      <c r="F546" s="26">
        <v>0.06</v>
      </c>
      <c r="J546" s="25"/>
    </row>
    <row r="547" spans="1:10" hidden="1">
      <c r="A547" s="19">
        <f t="shared" si="11"/>
        <v>34504</v>
      </c>
      <c r="B547" s="20">
        <v>34504</v>
      </c>
      <c r="C547" s="21">
        <v>7.2499999999999995E-2</v>
      </c>
      <c r="E547" s="25" t="str">
        <f t="shared" si="10"/>
        <v>2Q1994</v>
      </c>
      <c r="F547" s="26">
        <v>0.06</v>
      </c>
      <c r="J547" s="25"/>
    </row>
    <row r="548" spans="1:10" hidden="1">
      <c r="A548" s="19">
        <f t="shared" si="11"/>
        <v>34534</v>
      </c>
      <c r="B548" s="20">
        <v>34534</v>
      </c>
      <c r="C548" s="21">
        <v>7.2499999999999995E-2</v>
      </c>
      <c r="E548" s="25" t="str">
        <f t="shared" si="10"/>
        <v>3Q1994</v>
      </c>
      <c r="F548" s="26">
        <v>6.5000000000000002E-2</v>
      </c>
      <c r="J548" s="25"/>
    </row>
    <row r="549" spans="1:10" hidden="1">
      <c r="A549" s="19">
        <f t="shared" si="11"/>
        <v>34565</v>
      </c>
      <c r="B549" s="20">
        <v>34565</v>
      </c>
      <c r="C549" s="21">
        <v>7.51E-2</v>
      </c>
      <c r="E549" s="25" t="str">
        <f t="shared" si="10"/>
        <v>3Q1994</v>
      </c>
      <c r="F549" s="26">
        <v>6.5000000000000002E-2</v>
      </c>
      <c r="J549" s="25"/>
    </row>
    <row r="550" spans="1:10" hidden="1">
      <c r="A550" s="19">
        <f t="shared" si="11"/>
        <v>34596</v>
      </c>
      <c r="B550" s="20">
        <v>34596</v>
      </c>
      <c r="C550" s="21">
        <v>7.7499999999999999E-2</v>
      </c>
      <c r="E550" s="25" t="str">
        <f t="shared" si="10"/>
        <v>3Q1994</v>
      </c>
      <c r="F550" s="26">
        <v>6.5000000000000002E-2</v>
      </c>
      <c r="J550" s="25"/>
    </row>
    <row r="551" spans="1:10" hidden="1">
      <c r="A551" s="19">
        <f t="shared" si="11"/>
        <v>34626</v>
      </c>
      <c r="B551" s="20">
        <v>34626</v>
      </c>
      <c r="C551" s="21">
        <v>7.7499999999999999E-2</v>
      </c>
      <c r="E551" s="25" t="str">
        <f t="shared" si="10"/>
        <v>4Q1994</v>
      </c>
      <c r="F551" s="26">
        <v>7.3366666666666663E-2</v>
      </c>
      <c r="J551" s="25"/>
    </row>
    <row r="552" spans="1:10" hidden="1">
      <c r="A552" s="19">
        <f t="shared" si="11"/>
        <v>34657</v>
      </c>
      <c r="B552" s="20">
        <v>34657</v>
      </c>
      <c r="C552" s="21">
        <v>8.1500000000000003E-2</v>
      </c>
      <c r="E552" s="25" t="str">
        <f t="shared" si="10"/>
        <v>4Q1994</v>
      </c>
      <c r="F552" s="26">
        <v>7.3366666666666663E-2</v>
      </c>
      <c r="J552" s="25"/>
    </row>
    <row r="553" spans="1:10" hidden="1">
      <c r="A553" s="19">
        <f t="shared" si="11"/>
        <v>34687</v>
      </c>
      <c r="B553" s="20">
        <v>34687</v>
      </c>
      <c r="C553" s="21">
        <v>8.5000000000000006E-2</v>
      </c>
      <c r="E553" s="25" t="str">
        <f t="shared" si="10"/>
        <v>4Q1994</v>
      </c>
      <c r="F553" s="26">
        <v>7.3366666666666663E-2</v>
      </c>
      <c r="J553" s="25"/>
    </row>
    <row r="554" spans="1:10" hidden="1">
      <c r="A554" s="19">
        <f t="shared" si="11"/>
        <v>34718</v>
      </c>
      <c r="B554" s="20">
        <v>34718</v>
      </c>
      <c r="C554" s="21">
        <v>8.5000000000000006E-2</v>
      </c>
      <c r="E554" s="25" t="str">
        <f t="shared" si="10"/>
        <v>1Q1995</v>
      </c>
      <c r="F554" s="26">
        <v>7.8833333333333325E-2</v>
      </c>
      <c r="J554" s="25"/>
    </row>
    <row r="555" spans="1:10" hidden="1">
      <c r="A555" s="19">
        <f t="shared" si="11"/>
        <v>34749</v>
      </c>
      <c r="B555" s="20">
        <v>34749</v>
      </c>
      <c r="C555" s="21">
        <v>0.09</v>
      </c>
      <c r="E555" s="25" t="str">
        <f t="shared" si="10"/>
        <v>1Q1995</v>
      </c>
      <c r="F555" s="26">
        <v>7.8833333333333325E-2</v>
      </c>
      <c r="J555" s="25"/>
    </row>
    <row r="556" spans="1:10" hidden="1">
      <c r="A556" s="19">
        <f t="shared" si="11"/>
        <v>34777</v>
      </c>
      <c r="B556" s="20">
        <v>34777</v>
      </c>
      <c r="C556" s="21">
        <v>0.09</v>
      </c>
      <c r="E556" s="25" t="str">
        <f t="shared" si="10"/>
        <v>1Q1995</v>
      </c>
      <c r="F556" s="26">
        <v>7.8833333333333325E-2</v>
      </c>
      <c r="J556" s="25"/>
    </row>
    <row r="557" spans="1:10" hidden="1">
      <c r="A557" s="19">
        <f t="shared" si="11"/>
        <v>34808</v>
      </c>
      <c r="B557" s="20">
        <v>34808</v>
      </c>
      <c r="C557" s="21">
        <v>0.09</v>
      </c>
      <c r="E557" s="25" t="str">
        <f t="shared" si="10"/>
        <v>2Q1995</v>
      </c>
      <c r="F557" s="26">
        <v>8.666666666666667E-2</v>
      </c>
      <c r="J557" s="25"/>
    </row>
    <row r="558" spans="1:10" hidden="1">
      <c r="A558" s="19">
        <f t="shared" si="11"/>
        <v>34838</v>
      </c>
      <c r="B558" s="20">
        <v>34838</v>
      </c>
      <c r="C558" s="21">
        <v>0.09</v>
      </c>
      <c r="E558" s="25" t="str">
        <f t="shared" si="10"/>
        <v>2Q1995</v>
      </c>
      <c r="F558" s="26">
        <v>8.666666666666667E-2</v>
      </c>
      <c r="J558" s="25"/>
    </row>
    <row r="559" spans="1:10" hidden="1">
      <c r="A559" s="19">
        <f t="shared" si="11"/>
        <v>34869</v>
      </c>
      <c r="B559" s="20">
        <v>34869</v>
      </c>
      <c r="C559" s="21">
        <v>0.09</v>
      </c>
      <c r="E559" s="25" t="str">
        <f t="shared" si="10"/>
        <v>2Q1995</v>
      </c>
      <c r="F559" s="26">
        <v>8.666666666666667E-2</v>
      </c>
      <c r="J559" s="25"/>
    </row>
    <row r="560" spans="1:10" hidden="1">
      <c r="A560" s="19">
        <f t="shared" si="11"/>
        <v>34899</v>
      </c>
      <c r="B560" s="20">
        <v>34899</v>
      </c>
      <c r="C560" s="21">
        <v>8.8000000000000009E-2</v>
      </c>
      <c r="E560" s="25" t="str">
        <f t="shared" si="10"/>
        <v>3Q1995</v>
      </c>
      <c r="F560" s="26">
        <v>0.09</v>
      </c>
      <c r="J560" s="25"/>
    </row>
    <row r="561" spans="1:10" hidden="1">
      <c r="A561" s="19">
        <f t="shared" si="11"/>
        <v>34930</v>
      </c>
      <c r="B561" s="20">
        <v>34930</v>
      </c>
      <c r="C561" s="21">
        <v>8.7499999999999994E-2</v>
      </c>
      <c r="E561" s="25" t="str">
        <f t="shared" si="10"/>
        <v>3Q1995</v>
      </c>
      <c r="F561" s="26">
        <v>0.09</v>
      </c>
      <c r="J561" s="25"/>
    </row>
    <row r="562" spans="1:10" hidden="1">
      <c r="A562" s="19">
        <f t="shared" si="11"/>
        <v>34961</v>
      </c>
      <c r="B562" s="20">
        <v>34961</v>
      </c>
      <c r="C562" s="21">
        <v>8.7499999999999994E-2</v>
      </c>
      <c r="E562" s="25" t="str">
        <f t="shared" si="10"/>
        <v>3Q1995</v>
      </c>
      <c r="F562" s="26">
        <v>0.09</v>
      </c>
      <c r="J562" s="25"/>
    </row>
    <row r="563" spans="1:10" hidden="1">
      <c r="A563" s="19">
        <f t="shared" si="11"/>
        <v>34991</v>
      </c>
      <c r="B563" s="20">
        <v>34991</v>
      </c>
      <c r="C563" s="21">
        <v>8.7499999999999994E-2</v>
      </c>
      <c r="E563" s="25" t="str">
        <f t="shared" ref="E563:E626" si="12">IF(MONTH(B563)&lt;4,"1",IF(MONTH(B563)&lt;7,"2",IF(MONTH(B563)&lt;10,"3","4")))&amp;"Q"&amp;YEAR(B563)</f>
        <v>4Q1995</v>
      </c>
      <c r="F563" s="26">
        <v>8.8499999999999981E-2</v>
      </c>
      <c r="J563" s="25"/>
    </row>
    <row r="564" spans="1:10" hidden="1">
      <c r="A564" s="19">
        <f t="shared" si="11"/>
        <v>35022</v>
      </c>
      <c r="B564" s="20">
        <v>35022</v>
      </c>
      <c r="C564" s="21">
        <v>8.7499999999999994E-2</v>
      </c>
      <c r="E564" s="25" t="str">
        <f t="shared" si="12"/>
        <v>4Q1995</v>
      </c>
      <c r="F564" s="26">
        <v>8.8499999999999981E-2</v>
      </c>
      <c r="J564" s="25"/>
    </row>
    <row r="565" spans="1:10" hidden="1">
      <c r="A565" s="19">
        <f t="shared" si="11"/>
        <v>35052</v>
      </c>
      <c r="B565" s="20">
        <v>35052</v>
      </c>
      <c r="C565" s="21">
        <v>8.6500000000000007E-2</v>
      </c>
      <c r="E565" s="25" t="str">
        <f t="shared" si="12"/>
        <v>4Q1995</v>
      </c>
      <c r="F565" s="26">
        <v>8.8499999999999981E-2</v>
      </c>
      <c r="J565" s="25"/>
    </row>
    <row r="566" spans="1:10" hidden="1">
      <c r="A566" s="19">
        <f t="shared" si="11"/>
        <v>35083</v>
      </c>
      <c r="B566" s="20">
        <v>35083</v>
      </c>
      <c r="C566" s="21">
        <v>8.5000000000000006E-2</v>
      </c>
      <c r="E566" s="25" t="str">
        <f t="shared" si="12"/>
        <v>1Q1996</v>
      </c>
      <c r="F566" s="26">
        <v>8.7499999999999994E-2</v>
      </c>
      <c r="J566" s="25"/>
    </row>
    <row r="567" spans="1:10" hidden="1">
      <c r="A567" s="19">
        <f t="shared" si="11"/>
        <v>35114</v>
      </c>
      <c r="B567" s="20">
        <v>35114</v>
      </c>
      <c r="C567" s="21">
        <v>8.2500000000000004E-2</v>
      </c>
      <c r="E567" s="25" t="str">
        <f t="shared" si="12"/>
        <v>1Q1996</v>
      </c>
      <c r="F567" s="26">
        <v>8.7499999999999994E-2</v>
      </c>
      <c r="J567" s="25"/>
    </row>
    <row r="568" spans="1:10" hidden="1">
      <c r="A568" s="19">
        <f t="shared" si="11"/>
        <v>35143</v>
      </c>
      <c r="B568" s="20">
        <v>35143</v>
      </c>
      <c r="C568" s="21">
        <v>8.2500000000000004E-2</v>
      </c>
      <c r="E568" s="25" t="str">
        <f t="shared" si="12"/>
        <v>1Q1996</v>
      </c>
      <c r="F568" s="26">
        <v>8.7499999999999994E-2</v>
      </c>
      <c r="J568" s="25"/>
    </row>
    <row r="569" spans="1:10" hidden="1">
      <c r="A569" s="19">
        <f t="shared" si="11"/>
        <v>35174</v>
      </c>
      <c r="B569" s="20">
        <v>35174</v>
      </c>
      <c r="C569" s="21">
        <v>8.2500000000000004E-2</v>
      </c>
      <c r="E569" s="25" t="str">
        <f t="shared" si="12"/>
        <v>2Q1996</v>
      </c>
      <c r="F569" s="26">
        <v>8.4666666666666668E-2</v>
      </c>
      <c r="J569" s="25"/>
    </row>
    <row r="570" spans="1:10" hidden="1">
      <c r="A570" s="19">
        <f t="shared" si="11"/>
        <v>35204</v>
      </c>
      <c r="B570" s="20">
        <v>35204</v>
      </c>
      <c r="C570" s="21">
        <v>8.2500000000000004E-2</v>
      </c>
      <c r="E570" s="25" t="str">
        <f t="shared" si="12"/>
        <v>2Q1996</v>
      </c>
      <c r="F570" s="26">
        <v>8.4666666666666668E-2</v>
      </c>
      <c r="J570" s="25"/>
    </row>
    <row r="571" spans="1:10" hidden="1">
      <c r="A571" s="19">
        <f t="shared" si="11"/>
        <v>35235</v>
      </c>
      <c r="B571" s="20">
        <v>35235</v>
      </c>
      <c r="C571" s="21">
        <v>8.2500000000000004E-2</v>
      </c>
      <c r="E571" s="25" t="str">
        <f t="shared" si="12"/>
        <v>2Q1996</v>
      </c>
      <c r="F571" s="26">
        <v>8.4666666666666668E-2</v>
      </c>
      <c r="J571" s="25"/>
    </row>
    <row r="572" spans="1:10" hidden="1">
      <c r="A572" s="19">
        <f t="shared" si="11"/>
        <v>35265</v>
      </c>
      <c r="B572" s="20">
        <v>35265</v>
      </c>
      <c r="C572" s="21">
        <v>8.2500000000000004E-2</v>
      </c>
      <c r="E572" s="25" t="str">
        <f t="shared" si="12"/>
        <v>3Q1996</v>
      </c>
      <c r="F572" s="26">
        <v>8.2500000000000004E-2</v>
      </c>
      <c r="J572" s="25"/>
    </row>
    <row r="573" spans="1:10" hidden="1">
      <c r="A573" s="19">
        <f t="shared" si="11"/>
        <v>35296</v>
      </c>
      <c r="B573" s="20">
        <v>35296</v>
      </c>
      <c r="C573" s="21">
        <v>8.2500000000000004E-2</v>
      </c>
      <c r="E573" s="25" t="str">
        <f t="shared" si="12"/>
        <v>3Q1996</v>
      </c>
      <c r="F573" s="26">
        <v>8.2500000000000004E-2</v>
      </c>
      <c r="J573" s="25"/>
    </row>
    <row r="574" spans="1:10" hidden="1">
      <c r="A574" s="19">
        <f t="shared" si="11"/>
        <v>35327</v>
      </c>
      <c r="B574" s="20">
        <v>35327</v>
      </c>
      <c r="C574" s="21">
        <v>8.2500000000000004E-2</v>
      </c>
      <c r="E574" s="25" t="str">
        <f t="shared" si="12"/>
        <v>3Q1996</v>
      </c>
      <c r="F574" s="26">
        <v>8.2500000000000004E-2</v>
      </c>
      <c r="J574" s="25"/>
    </row>
    <row r="575" spans="1:10" hidden="1">
      <c r="A575" s="19">
        <f t="shared" si="11"/>
        <v>35357</v>
      </c>
      <c r="B575" s="20">
        <v>35357</v>
      </c>
      <c r="C575" s="21">
        <v>8.2500000000000004E-2</v>
      </c>
      <c r="E575" s="25" t="str">
        <f t="shared" si="12"/>
        <v>4Q1996</v>
      </c>
      <c r="F575" s="26">
        <v>8.2500000000000004E-2</v>
      </c>
      <c r="J575" s="25"/>
    </row>
    <row r="576" spans="1:10" hidden="1">
      <c r="A576" s="19">
        <f t="shared" si="11"/>
        <v>35388</v>
      </c>
      <c r="B576" s="20">
        <v>35388</v>
      </c>
      <c r="C576" s="21">
        <v>8.2500000000000004E-2</v>
      </c>
      <c r="E576" s="25" t="str">
        <f t="shared" si="12"/>
        <v>4Q1996</v>
      </c>
      <c r="F576" s="26">
        <v>8.2500000000000004E-2</v>
      </c>
      <c r="J576" s="25"/>
    </row>
    <row r="577" spans="1:10" hidden="1">
      <c r="A577" s="19">
        <f t="shared" si="11"/>
        <v>35418</v>
      </c>
      <c r="B577" s="20">
        <v>35418</v>
      </c>
      <c r="C577" s="21">
        <v>8.2500000000000004E-2</v>
      </c>
      <c r="E577" s="25" t="str">
        <f t="shared" si="12"/>
        <v>4Q1996</v>
      </c>
      <c r="F577" s="26">
        <v>8.2500000000000004E-2</v>
      </c>
      <c r="J577" s="25"/>
    </row>
    <row r="578" spans="1:10" hidden="1">
      <c r="A578" s="19">
        <f t="shared" si="11"/>
        <v>35449</v>
      </c>
      <c r="B578" s="20">
        <v>35449</v>
      </c>
      <c r="C578" s="21">
        <v>8.2500000000000004E-2</v>
      </c>
      <c r="E578" s="25" t="str">
        <f t="shared" si="12"/>
        <v>1Q1997</v>
      </c>
      <c r="F578" s="26">
        <v>8.2500000000000004E-2</v>
      </c>
      <c r="J578" s="25"/>
    </row>
    <row r="579" spans="1:10" hidden="1">
      <c r="A579" s="19">
        <f t="shared" ref="A579:A644" si="13">+B579</f>
        <v>35480</v>
      </c>
      <c r="B579" s="20">
        <v>35480</v>
      </c>
      <c r="C579" s="21">
        <v>8.2500000000000004E-2</v>
      </c>
      <c r="E579" s="25" t="str">
        <f t="shared" si="12"/>
        <v>1Q1997</v>
      </c>
      <c r="F579" s="26">
        <v>8.2500000000000004E-2</v>
      </c>
      <c r="J579" s="25"/>
    </row>
    <row r="580" spans="1:10" hidden="1">
      <c r="A580" s="19">
        <f t="shared" si="13"/>
        <v>35508</v>
      </c>
      <c r="B580" s="20">
        <v>35508</v>
      </c>
      <c r="C580" s="21">
        <v>8.3000000000000004E-2</v>
      </c>
      <c r="E580" s="25" t="str">
        <f t="shared" si="12"/>
        <v>1Q1997</v>
      </c>
      <c r="F580" s="26">
        <v>8.2500000000000004E-2</v>
      </c>
      <c r="J580" s="25"/>
    </row>
    <row r="581" spans="1:10" hidden="1">
      <c r="A581" s="19">
        <f t="shared" si="13"/>
        <v>35539</v>
      </c>
      <c r="B581" s="20">
        <v>35539</v>
      </c>
      <c r="C581" s="21">
        <v>8.5000000000000006E-2</v>
      </c>
      <c r="E581" s="25" t="str">
        <f t="shared" si="12"/>
        <v>2Q1997</v>
      </c>
      <c r="F581" s="26">
        <v>8.2500000000000004E-2</v>
      </c>
      <c r="J581" s="25"/>
    </row>
    <row r="582" spans="1:10" hidden="1">
      <c r="A582" s="19">
        <f t="shared" si="13"/>
        <v>35569</v>
      </c>
      <c r="B582" s="20">
        <v>35569</v>
      </c>
      <c r="C582" s="21">
        <v>8.5000000000000006E-2</v>
      </c>
      <c r="E582" s="25" t="str">
        <f t="shared" si="12"/>
        <v>2Q1997</v>
      </c>
      <c r="F582" s="26">
        <v>8.2500000000000004E-2</v>
      </c>
      <c r="J582" s="25"/>
    </row>
    <row r="583" spans="1:10" hidden="1">
      <c r="A583" s="19">
        <f t="shared" si="13"/>
        <v>35600</v>
      </c>
      <c r="B583" s="20">
        <v>35600</v>
      </c>
      <c r="C583" s="21">
        <v>8.5000000000000006E-2</v>
      </c>
      <c r="E583" s="25" t="str">
        <f t="shared" si="12"/>
        <v>2Q1997</v>
      </c>
      <c r="F583" s="26">
        <v>8.2500000000000004E-2</v>
      </c>
      <c r="J583" s="25"/>
    </row>
    <row r="584" spans="1:10" hidden="1">
      <c r="A584" s="19">
        <f t="shared" si="13"/>
        <v>35630</v>
      </c>
      <c r="B584" s="20">
        <v>35630</v>
      </c>
      <c r="C584" s="21">
        <v>8.5000000000000006E-2</v>
      </c>
      <c r="E584" s="25" t="str">
        <f t="shared" si="12"/>
        <v>3Q1997</v>
      </c>
      <c r="F584" s="26">
        <v>8.433333333333333E-2</v>
      </c>
      <c r="J584" s="25"/>
    </row>
    <row r="585" spans="1:10" hidden="1">
      <c r="A585" s="19">
        <f t="shared" si="13"/>
        <v>35661</v>
      </c>
      <c r="B585" s="20">
        <v>35661</v>
      </c>
      <c r="C585" s="21">
        <v>8.5000000000000006E-2</v>
      </c>
      <c r="E585" s="25" t="str">
        <f t="shared" si="12"/>
        <v>3Q1997</v>
      </c>
      <c r="F585" s="26">
        <v>8.433333333333333E-2</v>
      </c>
      <c r="J585" s="25"/>
    </row>
    <row r="586" spans="1:10" hidden="1">
      <c r="A586" s="19">
        <f t="shared" si="13"/>
        <v>35692</v>
      </c>
      <c r="B586" s="20">
        <v>35692</v>
      </c>
      <c r="C586" s="21">
        <v>8.5000000000000006E-2</v>
      </c>
      <c r="E586" s="25" t="str">
        <f t="shared" si="12"/>
        <v>3Q1997</v>
      </c>
      <c r="F586" s="26">
        <v>8.433333333333333E-2</v>
      </c>
      <c r="J586" s="25"/>
    </row>
    <row r="587" spans="1:10" hidden="1">
      <c r="A587" s="19">
        <f t="shared" si="13"/>
        <v>35722</v>
      </c>
      <c r="B587" s="20">
        <v>35722</v>
      </c>
      <c r="C587" s="21">
        <v>8.5000000000000006E-2</v>
      </c>
      <c r="E587" s="25" t="str">
        <f t="shared" si="12"/>
        <v>4Q1997</v>
      </c>
      <c r="F587" s="26">
        <v>8.5000000000000006E-2</v>
      </c>
      <c r="J587" s="25"/>
    </row>
    <row r="588" spans="1:10" hidden="1">
      <c r="A588" s="19">
        <f t="shared" si="13"/>
        <v>35753</v>
      </c>
      <c r="B588" s="20">
        <v>35753</v>
      </c>
      <c r="C588" s="21">
        <v>8.5000000000000006E-2</v>
      </c>
      <c r="E588" s="25" t="str">
        <f t="shared" si="12"/>
        <v>4Q1997</v>
      </c>
      <c r="F588" s="26">
        <v>8.5000000000000006E-2</v>
      </c>
      <c r="J588" s="25"/>
    </row>
    <row r="589" spans="1:10" hidden="1">
      <c r="A589" s="19">
        <f t="shared" si="13"/>
        <v>35783</v>
      </c>
      <c r="B589" s="20">
        <v>35783</v>
      </c>
      <c r="C589" s="21">
        <v>8.5000000000000006E-2</v>
      </c>
      <c r="E589" s="25" t="str">
        <f t="shared" si="12"/>
        <v>4Q1997</v>
      </c>
      <c r="F589" s="26">
        <v>8.5000000000000006E-2</v>
      </c>
      <c r="J589" s="25"/>
    </row>
    <row r="590" spans="1:10" hidden="1">
      <c r="A590" s="19">
        <f t="shared" si="13"/>
        <v>35814</v>
      </c>
      <c r="B590" s="20">
        <v>35814</v>
      </c>
      <c r="C590" s="21">
        <v>8.5000000000000006E-2</v>
      </c>
      <c r="E590" s="25" t="str">
        <f t="shared" si="12"/>
        <v>1Q1998</v>
      </c>
      <c r="F590" s="26">
        <v>8.5000000000000006E-2</v>
      </c>
      <c r="J590" s="25"/>
    </row>
    <row r="591" spans="1:10" hidden="1">
      <c r="A591" s="19">
        <f t="shared" si="13"/>
        <v>35845</v>
      </c>
      <c r="B591" s="20">
        <v>35845</v>
      </c>
      <c r="C591" s="21">
        <v>8.5000000000000006E-2</v>
      </c>
      <c r="E591" s="25" t="str">
        <f t="shared" si="12"/>
        <v>1Q1998</v>
      </c>
      <c r="F591" s="26">
        <v>8.5000000000000006E-2</v>
      </c>
      <c r="J591" s="25"/>
    </row>
    <row r="592" spans="1:10" hidden="1">
      <c r="A592" s="19">
        <f t="shared" si="13"/>
        <v>35873</v>
      </c>
      <c r="B592" s="20">
        <v>35873</v>
      </c>
      <c r="C592" s="21">
        <v>8.5000000000000006E-2</v>
      </c>
      <c r="E592" s="25" t="str">
        <f t="shared" si="12"/>
        <v>1Q1998</v>
      </c>
      <c r="F592" s="26">
        <v>8.5000000000000006E-2</v>
      </c>
      <c r="J592" s="25"/>
    </row>
    <row r="593" spans="1:10" hidden="1">
      <c r="A593" s="19">
        <f t="shared" si="13"/>
        <v>35904</v>
      </c>
      <c r="B593" s="20">
        <v>35904</v>
      </c>
      <c r="C593" s="21">
        <v>8.5000000000000006E-2</v>
      </c>
      <c r="E593" s="25" t="str">
        <f t="shared" si="12"/>
        <v>2Q1998</v>
      </c>
      <c r="F593" s="26">
        <v>8.5000000000000006E-2</v>
      </c>
      <c r="J593" s="25"/>
    </row>
    <row r="594" spans="1:10" hidden="1">
      <c r="A594" s="19">
        <f t="shared" si="13"/>
        <v>35934</v>
      </c>
      <c r="B594" s="20">
        <v>35934</v>
      </c>
      <c r="C594" s="21">
        <v>8.5000000000000006E-2</v>
      </c>
      <c r="E594" s="25" t="str">
        <f t="shared" si="12"/>
        <v>2Q1998</v>
      </c>
      <c r="F594" s="26">
        <v>8.5000000000000006E-2</v>
      </c>
      <c r="J594" s="25"/>
    </row>
    <row r="595" spans="1:10" hidden="1">
      <c r="A595" s="19">
        <f t="shared" si="13"/>
        <v>35965</v>
      </c>
      <c r="B595" s="20">
        <v>35965</v>
      </c>
      <c r="C595" s="21">
        <v>8.5000000000000006E-2</v>
      </c>
      <c r="E595" s="25" t="str">
        <f t="shared" si="12"/>
        <v>2Q1998</v>
      </c>
      <c r="F595" s="26">
        <v>8.5000000000000006E-2</v>
      </c>
      <c r="J595" s="25"/>
    </row>
    <row r="596" spans="1:10" hidden="1">
      <c r="A596" s="19">
        <f t="shared" si="13"/>
        <v>35995</v>
      </c>
      <c r="B596" s="20">
        <v>35995</v>
      </c>
      <c r="C596" s="21">
        <v>8.5000000000000006E-2</v>
      </c>
      <c r="E596" s="25" t="str">
        <f t="shared" si="12"/>
        <v>3Q1998</v>
      </c>
      <c r="F596" s="26">
        <v>8.5000000000000006E-2</v>
      </c>
      <c r="J596" s="25"/>
    </row>
    <row r="597" spans="1:10" hidden="1">
      <c r="A597" s="19">
        <f t="shared" si="13"/>
        <v>36026</v>
      </c>
      <c r="B597" s="20">
        <v>36026</v>
      </c>
      <c r="C597" s="21">
        <v>8.5000000000000006E-2</v>
      </c>
      <c r="E597" s="25" t="str">
        <f t="shared" si="12"/>
        <v>3Q1998</v>
      </c>
      <c r="F597" s="26">
        <v>8.5000000000000006E-2</v>
      </c>
      <c r="J597" s="25"/>
    </row>
    <row r="598" spans="1:10" hidden="1">
      <c r="A598" s="19">
        <f t="shared" si="13"/>
        <v>36057</v>
      </c>
      <c r="B598" s="20">
        <v>36057</v>
      </c>
      <c r="C598" s="21">
        <v>8.4900000000000003E-2</v>
      </c>
      <c r="E598" s="25" t="str">
        <f t="shared" si="12"/>
        <v>3Q1998</v>
      </c>
      <c r="F598" s="26">
        <v>8.5000000000000006E-2</v>
      </c>
      <c r="J598" s="25"/>
    </row>
    <row r="599" spans="1:10" hidden="1">
      <c r="A599" s="19">
        <f t="shared" si="13"/>
        <v>36087</v>
      </c>
      <c r="B599" s="20">
        <v>36087</v>
      </c>
      <c r="C599" s="21">
        <v>8.1199999999999994E-2</v>
      </c>
      <c r="E599" s="25" t="str">
        <f t="shared" si="12"/>
        <v>4Q1998</v>
      </c>
      <c r="F599" s="26">
        <v>8.5000000000000006E-2</v>
      </c>
      <c r="J599" s="25"/>
    </row>
    <row r="600" spans="1:10" hidden="1">
      <c r="A600" s="19">
        <f t="shared" si="13"/>
        <v>36118</v>
      </c>
      <c r="B600" s="20">
        <v>36118</v>
      </c>
      <c r="C600" s="21">
        <v>7.8899999999999998E-2</v>
      </c>
      <c r="E600" s="25" t="str">
        <f t="shared" si="12"/>
        <v>4Q1998</v>
      </c>
      <c r="F600" s="26">
        <v>8.5000000000000006E-2</v>
      </c>
      <c r="J600" s="25"/>
    </row>
    <row r="601" spans="1:10" hidden="1">
      <c r="A601" s="19">
        <f t="shared" si="13"/>
        <v>36148</v>
      </c>
      <c r="B601" s="20">
        <v>36148</v>
      </c>
      <c r="C601" s="21">
        <v>7.7499999999999999E-2</v>
      </c>
      <c r="E601" s="25" t="str">
        <f t="shared" si="12"/>
        <v>4Q1998</v>
      </c>
      <c r="F601" s="26">
        <v>8.5000000000000006E-2</v>
      </c>
      <c r="J601" s="25"/>
    </row>
    <row r="602" spans="1:10" hidden="1">
      <c r="A602" s="19">
        <f t="shared" si="13"/>
        <v>36179</v>
      </c>
      <c r="B602" s="20">
        <v>36179</v>
      </c>
      <c r="C602" s="21">
        <v>7.7499999999999999E-2</v>
      </c>
      <c r="E602" s="25" t="str">
        <f t="shared" si="12"/>
        <v>1Q1999</v>
      </c>
      <c r="F602" s="26">
        <v>8.1666666666666665E-2</v>
      </c>
      <c r="J602" s="25"/>
    </row>
    <row r="603" spans="1:10" hidden="1">
      <c r="A603" s="19">
        <f t="shared" si="13"/>
        <v>36210</v>
      </c>
      <c r="B603" s="20">
        <v>36210</v>
      </c>
      <c r="C603" s="21">
        <v>7.7499999999999999E-2</v>
      </c>
      <c r="E603" s="25" t="str">
        <f t="shared" si="12"/>
        <v>1Q1999</v>
      </c>
      <c r="F603" s="26">
        <v>8.1666666666666665E-2</v>
      </c>
      <c r="J603" s="25"/>
    </row>
    <row r="604" spans="1:10" hidden="1">
      <c r="A604" s="19">
        <f t="shared" si="13"/>
        <v>36238</v>
      </c>
      <c r="B604" s="20">
        <v>36238</v>
      </c>
      <c r="C604" s="21">
        <v>7.7499999999999999E-2</v>
      </c>
      <c r="E604" s="25" t="str">
        <f t="shared" si="12"/>
        <v>1Q1999</v>
      </c>
      <c r="F604" s="26">
        <v>8.1666666666666665E-2</v>
      </c>
      <c r="J604" s="25"/>
    </row>
    <row r="605" spans="1:10" hidden="1">
      <c r="A605" s="19">
        <f t="shared" si="13"/>
        <v>36269</v>
      </c>
      <c r="B605" s="20">
        <v>36269</v>
      </c>
      <c r="C605" s="21">
        <v>7.7499999999999999E-2</v>
      </c>
      <c r="E605" s="25" t="str">
        <f t="shared" si="12"/>
        <v>2Q1999</v>
      </c>
      <c r="F605" s="26">
        <v>7.7499999999999999E-2</v>
      </c>
      <c r="J605" s="25"/>
    </row>
    <row r="606" spans="1:10" hidden="1">
      <c r="A606" s="19">
        <f t="shared" si="13"/>
        <v>36299</v>
      </c>
      <c r="B606" s="20">
        <v>36299</v>
      </c>
      <c r="C606" s="21">
        <v>7.7499999999999999E-2</v>
      </c>
      <c r="E606" s="25" t="str">
        <f t="shared" si="12"/>
        <v>2Q1999</v>
      </c>
      <c r="F606" s="26">
        <v>7.7499999999999999E-2</v>
      </c>
      <c r="J606" s="25"/>
    </row>
    <row r="607" spans="1:10" hidden="1">
      <c r="A607" s="19">
        <f t="shared" si="13"/>
        <v>36330</v>
      </c>
      <c r="B607" s="20">
        <v>36330</v>
      </c>
      <c r="C607" s="21">
        <v>7.7499999999999999E-2</v>
      </c>
      <c r="E607" s="25" t="str">
        <f t="shared" si="12"/>
        <v>2Q1999</v>
      </c>
      <c r="F607" s="26">
        <v>7.7499999999999999E-2</v>
      </c>
      <c r="J607" s="25"/>
    </row>
    <row r="608" spans="1:10" hidden="1">
      <c r="A608" s="19">
        <f t="shared" si="13"/>
        <v>36360</v>
      </c>
      <c r="B608" s="20">
        <v>36360</v>
      </c>
      <c r="C608" s="21">
        <v>0.08</v>
      </c>
      <c r="E608" s="25" t="str">
        <f t="shared" si="12"/>
        <v>3Q1999</v>
      </c>
      <c r="F608" s="26">
        <v>7.7499999999999999E-2</v>
      </c>
      <c r="J608" s="25"/>
    </row>
    <row r="609" spans="1:10" hidden="1">
      <c r="A609" s="19">
        <f t="shared" si="13"/>
        <v>36391</v>
      </c>
      <c r="B609" s="20">
        <v>36391</v>
      </c>
      <c r="C609" s="21">
        <v>8.0600000000000005E-2</v>
      </c>
      <c r="E609" s="25" t="str">
        <f t="shared" si="12"/>
        <v>3Q1999</v>
      </c>
      <c r="F609" s="26">
        <v>7.7499999999999999E-2</v>
      </c>
      <c r="J609" s="25"/>
    </row>
    <row r="610" spans="1:10" hidden="1">
      <c r="A610" s="19">
        <f t="shared" si="13"/>
        <v>36422</v>
      </c>
      <c r="B610" s="20">
        <v>36422</v>
      </c>
      <c r="C610" s="21">
        <v>8.2500000000000004E-2</v>
      </c>
      <c r="E610" s="25" t="str">
        <f t="shared" si="12"/>
        <v>3Q1999</v>
      </c>
      <c r="F610" s="26">
        <v>7.7499999999999999E-2</v>
      </c>
      <c r="J610" s="25"/>
    </row>
    <row r="611" spans="1:10" hidden="1">
      <c r="A611" s="19">
        <f t="shared" si="13"/>
        <v>36452</v>
      </c>
      <c r="B611" s="20">
        <v>36452</v>
      </c>
      <c r="C611" s="21">
        <v>8.2500000000000004E-2</v>
      </c>
      <c r="E611" s="25" t="str">
        <f t="shared" si="12"/>
        <v>4Q1999</v>
      </c>
      <c r="F611" s="26">
        <v>7.9366666666666669E-2</v>
      </c>
      <c r="J611" s="25"/>
    </row>
    <row r="612" spans="1:10" hidden="1">
      <c r="A612" s="19">
        <f t="shared" si="13"/>
        <v>36483</v>
      </c>
      <c r="B612" s="20">
        <v>36483</v>
      </c>
      <c r="C612" s="21">
        <v>8.3699999999999997E-2</v>
      </c>
      <c r="E612" s="25" t="str">
        <f t="shared" si="12"/>
        <v>4Q1999</v>
      </c>
      <c r="F612" s="26">
        <v>7.9366666666666669E-2</v>
      </c>
      <c r="J612" s="25"/>
    </row>
    <row r="613" spans="1:10" hidden="1">
      <c r="A613" s="19">
        <f t="shared" si="13"/>
        <v>36513</v>
      </c>
      <c r="B613" s="20">
        <v>36513</v>
      </c>
      <c r="C613" s="21">
        <v>8.5000000000000006E-2</v>
      </c>
      <c r="E613" s="25" t="str">
        <f t="shared" si="12"/>
        <v>4Q1999</v>
      </c>
      <c r="F613" s="26">
        <v>7.9366666666666669E-2</v>
      </c>
      <c r="J613" s="25"/>
    </row>
    <row r="614" spans="1:10" hidden="1">
      <c r="A614" s="19">
        <f t="shared" si="13"/>
        <v>36545</v>
      </c>
      <c r="B614" s="20">
        <v>36545</v>
      </c>
      <c r="C614" s="21">
        <v>8.5000000000000006E-2</v>
      </c>
      <c r="E614" s="25" t="str">
        <f t="shared" si="12"/>
        <v>1Q2000</v>
      </c>
      <c r="F614" s="26">
        <v>8.2900000000000001E-2</v>
      </c>
      <c r="J614" s="25"/>
    </row>
    <row r="615" spans="1:10" hidden="1">
      <c r="A615" s="19">
        <f t="shared" si="13"/>
        <v>36576</v>
      </c>
      <c r="B615" s="20">
        <v>36576</v>
      </c>
      <c r="C615" s="21">
        <v>8.7300000000000003E-2</v>
      </c>
      <c r="E615" s="25" t="str">
        <f t="shared" si="12"/>
        <v>1Q2000</v>
      </c>
      <c r="F615" s="26">
        <v>8.2900000000000001E-2</v>
      </c>
      <c r="J615" s="25"/>
    </row>
    <row r="616" spans="1:10" hidden="1">
      <c r="A616" s="19">
        <f t="shared" si="13"/>
        <v>36605</v>
      </c>
      <c r="B616" s="20">
        <v>36605</v>
      </c>
      <c r="C616" s="21">
        <v>8.8300000000000003E-2</v>
      </c>
      <c r="E616" s="25" t="str">
        <f t="shared" si="12"/>
        <v>1Q2000</v>
      </c>
      <c r="F616" s="26">
        <v>8.2900000000000001E-2</v>
      </c>
      <c r="J616" s="25"/>
    </row>
    <row r="617" spans="1:10" hidden="1">
      <c r="A617" s="19">
        <f t="shared" si="13"/>
        <v>36636</v>
      </c>
      <c r="B617" s="20">
        <v>36636</v>
      </c>
      <c r="C617" s="21">
        <v>0.09</v>
      </c>
      <c r="E617" s="25" t="str">
        <f t="shared" si="12"/>
        <v>2Q2000</v>
      </c>
      <c r="F617" s="26">
        <v>8.5766666666666672E-2</v>
      </c>
      <c r="J617" s="25"/>
    </row>
    <row r="618" spans="1:10" hidden="1">
      <c r="A618" s="19">
        <f t="shared" si="13"/>
        <v>36666</v>
      </c>
      <c r="B618" s="20">
        <v>36666</v>
      </c>
      <c r="C618" s="21">
        <v>9.2399999999999996E-2</v>
      </c>
      <c r="E618" s="25" t="str">
        <f t="shared" si="12"/>
        <v>2Q2000</v>
      </c>
      <c r="F618" s="26">
        <v>8.5766666666666672E-2</v>
      </c>
      <c r="J618" s="25"/>
    </row>
    <row r="619" spans="1:10" hidden="1">
      <c r="A619" s="19">
        <f t="shared" si="13"/>
        <v>36697</v>
      </c>
      <c r="B619" s="20">
        <v>36697</v>
      </c>
      <c r="C619" s="21">
        <v>9.5000000000000001E-2</v>
      </c>
      <c r="E619" s="25" t="str">
        <f t="shared" si="12"/>
        <v>2Q2000</v>
      </c>
      <c r="F619" s="26">
        <v>8.5766666666666672E-2</v>
      </c>
      <c r="J619" s="25"/>
    </row>
    <row r="620" spans="1:10" hidden="1">
      <c r="A620" s="19">
        <f t="shared" si="13"/>
        <v>36727</v>
      </c>
      <c r="B620" s="20">
        <v>36727</v>
      </c>
      <c r="C620" s="21">
        <v>9.5000000000000001E-2</v>
      </c>
      <c r="E620" s="25" t="str">
        <f t="shared" si="12"/>
        <v>3Q2000</v>
      </c>
      <c r="F620" s="26">
        <v>9.0233333333333332E-2</v>
      </c>
      <c r="J620" s="25"/>
    </row>
    <row r="621" spans="1:10" hidden="1">
      <c r="A621" s="19">
        <f t="shared" si="13"/>
        <v>36758</v>
      </c>
      <c r="B621" s="20">
        <v>36758</v>
      </c>
      <c r="C621" s="21">
        <v>9.5000000000000001E-2</v>
      </c>
      <c r="E621" s="25" t="str">
        <f t="shared" si="12"/>
        <v>3Q2000</v>
      </c>
      <c r="F621" s="26">
        <v>9.0233333333333332E-2</v>
      </c>
      <c r="J621" s="25"/>
    </row>
    <row r="622" spans="1:10" hidden="1">
      <c r="A622" s="19">
        <f t="shared" si="13"/>
        <v>36789</v>
      </c>
      <c r="B622" s="20">
        <v>36789</v>
      </c>
      <c r="C622" s="21">
        <v>9.5000000000000001E-2</v>
      </c>
      <c r="E622" s="25" t="str">
        <f t="shared" si="12"/>
        <v>3Q2000</v>
      </c>
      <c r="F622" s="26">
        <v>9.0233333333333332E-2</v>
      </c>
      <c r="J622" s="25"/>
    </row>
    <row r="623" spans="1:10" hidden="1">
      <c r="A623" s="19">
        <f t="shared" si="13"/>
        <v>36819</v>
      </c>
      <c r="B623" s="20">
        <v>36819</v>
      </c>
      <c r="C623" s="21">
        <v>9.5000000000000001E-2</v>
      </c>
      <c r="E623" s="25" t="str">
        <f t="shared" si="12"/>
        <v>4Q2000</v>
      </c>
      <c r="F623" s="26">
        <v>9.5000000000000001E-2</v>
      </c>
      <c r="J623" s="25"/>
    </row>
    <row r="624" spans="1:10" hidden="1">
      <c r="A624" s="19">
        <f t="shared" si="13"/>
        <v>36850</v>
      </c>
      <c r="B624" s="20">
        <v>36850</v>
      </c>
      <c r="C624" s="21">
        <v>9.5000000000000001E-2</v>
      </c>
      <c r="E624" s="25" t="str">
        <f t="shared" si="12"/>
        <v>4Q2000</v>
      </c>
      <c r="F624" s="26">
        <v>9.5000000000000001E-2</v>
      </c>
      <c r="J624" s="25"/>
    </row>
    <row r="625" spans="1:12" hidden="1">
      <c r="A625" s="19">
        <f t="shared" si="13"/>
        <v>36880</v>
      </c>
      <c r="B625" s="20">
        <v>36880</v>
      </c>
      <c r="C625" s="21">
        <v>9.5000000000000001E-2</v>
      </c>
      <c r="E625" s="25" t="str">
        <f t="shared" si="12"/>
        <v>4Q2000</v>
      </c>
      <c r="F625" s="26">
        <v>9.5000000000000001E-2</v>
      </c>
      <c r="J625" s="25"/>
    </row>
    <row r="626" spans="1:12" hidden="1">
      <c r="A626" s="19">
        <f t="shared" si="13"/>
        <v>36911</v>
      </c>
      <c r="B626" s="20">
        <v>36911</v>
      </c>
      <c r="C626" s="21">
        <v>9.0500000000000011E-2</v>
      </c>
      <c r="E626" s="25" t="str">
        <f t="shared" si="12"/>
        <v>1Q2001</v>
      </c>
      <c r="F626" s="26">
        <v>9.5000000000000001E-2</v>
      </c>
      <c r="J626" s="27" t="s">
        <v>13</v>
      </c>
    </row>
    <row r="627" spans="1:12" hidden="1">
      <c r="A627" s="19">
        <f t="shared" si="13"/>
        <v>36942</v>
      </c>
      <c r="B627" s="20">
        <v>36942</v>
      </c>
      <c r="C627" s="21">
        <v>8.5000000000000006E-2</v>
      </c>
      <c r="E627" s="25" t="str">
        <f t="shared" ref="E627:E649" si="14">IF(MONTH(B627)&lt;4,"1",IF(MONTH(B627)&lt;7,"2",IF(MONTH(B627)&lt;10,"3","4")))&amp;"Q"&amp;YEAR(B627)</f>
        <v>1Q2001</v>
      </c>
      <c r="F627" s="26">
        <v>9.5000000000000001E-2</v>
      </c>
      <c r="J627" s="27" t="s">
        <v>14</v>
      </c>
    </row>
    <row r="628" spans="1:12" hidden="1">
      <c r="A628" s="19">
        <f t="shared" si="13"/>
        <v>36970</v>
      </c>
      <c r="B628" s="20">
        <v>36970</v>
      </c>
      <c r="C628" s="21">
        <v>8.3199999999999996E-2</v>
      </c>
      <c r="E628" s="25" t="str">
        <f t="shared" si="14"/>
        <v>1Q2001</v>
      </c>
      <c r="F628" s="26">
        <v>9.5000000000000001E-2</v>
      </c>
      <c r="J628" s="27" t="s">
        <v>15</v>
      </c>
    </row>
    <row r="629" spans="1:12" hidden="1">
      <c r="A629" s="19">
        <f t="shared" si="13"/>
        <v>37001</v>
      </c>
      <c r="B629" s="20">
        <v>37001</v>
      </c>
      <c r="C629" s="21">
        <v>7.8E-2</v>
      </c>
      <c r="E629" s="25" t="str">
        <f t="shared" si="14"/>
        <v>2Q2001</v>
      </c>
      <c r="F629" s="26">
        <v>9.0166666666666673E-2</v>
      </c>
      <c r="J629" s="27" t="s">
        <v>16</v>
      </c>
    </row>
    <row r="630" spans="1:12" hidden="1">
      <c r="A630" s="19">
        <f t="shared" si="13"/>
        <v>37031</v>
      </c>
      <c r="B630" s="20">
        <v>37031</v>
      </c>
      <c r="C630" s="21">
        <v>7.2400000000000006E-2</v>
      </c>
      <c r="E630" s="25" t="str">
        <f t="shared" si="14"/>
        <v>2Q2001</v>
      </c>
      <c r="F630" s="26">
        <v>9.0166666666666673E-2</v>
      </c>
      <c r="J630" s="27" t="s">
        <v>17</v>
      </c>
    </row>
    <row r="631" spans="1:12" hidden="1">
      <c r="A631" s="19">
        <f t="shared" si="13"/>
        <v>37062</v>
      </c>
      <c r="B631" s="20">
        <v>37062</v>
      </c>
      <c r="C631" s="21">
        <v>6.9800000000000001E-2</v>
      </c>
      <c r="E631" s="25" t="str">
        <f t="shared" si="14"/>
        <v>2Q2001</v>
      </c>
      <c r="F631" s="26">
        <v>9.0166666666666673E-2</v>
      </c>
      <c r="J631" s="27" t="s">
        <v>18</v>
      </c>
    </row>
    <row r="632" spans="1:12" hidden="1">
      <c r="A632" s="19">
        <f t="shared" si="13"/>
        <v>37092</v>
      </c>
      <c r="B632" s="20">
        <v>37092</v>
      </c>
      <c r="C632" s="21">
        <v>6.7500000000000004E-2</v>
      </c>
      <c r="E632" s="25" t="str">
        <f t="shared" si="14"/>
        <v>3Q2001</v>
      </c>
      <c r="F632" s="26">
        <v>7.7866666666666681E-2</v>
      </c>
      <c r="J632" s="27" t="s">
        <v>19</v>
      </c>
    </row>
    <row r="633" spans="1:12" hidden="1">
      <c r="A633" s="19">
        <f t="shared" si="13"/>
        <v>37123</v>
      </c>
      <c r="B633" s="20">
        <v>37123</v>
      </c>
      <c r="C633" s="21">
        <v>6.6699999999999995E-2</v>
      </c>
      <c r="E633" s="25" t="str">
        <f t="shared" si="14"/>
        <v>3Q2001</v>
      </c>
      <c r="F633" s="26">
        <v>7.7866666666666681E-2</v>
      </c>
      <c r="J633" s="27" t="s">
        <v>20</v>
      </c>
    </row>
    <row r="634" spans="1:12" hidden="1">
      <c r="A634" s="19">
        <f t="shared" si="13"/>
        <v>37154</v>
      </c>
      <c r="B634" s="20">
        <v>37154</v>
      </c>
      <c r="C634" s="21">
        <v>6.2800000000000009E-2</v>
      </c>
      <c r="E634" s="25" t="str">
        <f t="shared" si="14"/>
        <v>3Q2001</v>
      </c>
      <c r="F634" s="26">
        <v>7.7866666666666681E-2</v>
      </c>
      <c r="J634" s="27" t="s">
        <v>21</v>
      </c>
    </row>
    <row r="635" spans="1:12" hidden="1">
      <c r="A635" s="19">
        <f t="shared" si="13"/>
        <v>37184</v>
      </c>
      <c r="B635" s="20">
        <v>37184</v>
      </c>
      <c r="C635" s="21">
        <v>5.5300000000000002E-2</v>
      </c>
      <c r="E635" s="25" t="str">
        <f t="shared" si="14"/>
        <v>4Q2001</v>
      </c>
      <c r="F635" s="26">
        <v>6.8000000000000005E-2</v>
      </c>
      <c r="J635" s="27" t="s">
        <v>22</v>
      </c>
    </row>
    <row r="636" spans="1:12" hidden="1">
      <c r="A636" s="19">
        <f t="shared" si="13"/>
        <v>37215</v>
      </c>
      <c r="B636" s="20">
        <v>37215</v>
      </c>
      <c r="C636" s="21">
        <v>5.0999999999999997E-2</v>
      </c>
      <c r="E636" s="25" t="str">
        <f t="shared" si="14"/>
        <v>4Q2001</v>
      </c>
      <c r="F636" s="26">
        <v>6.8000000000000005E-2</v>
      </c>
      <c r="J636" s="27" t="s">
        <v>23</v>
      </c>
    </row>
    <row r="637" spans="1:12" hidden="1">
      <c r="A637" s="19">
        <f t="shared" si="13"/>
        <v>37245</v>
      </c>
      <c r="B637" s="20">
        <v>37245</v>
      </c>
      <c r="C637" s="21">
        <v>4.8399999999999999E-2</v>
      </c>
      <c r="E637" s="25" t="str">
        <f t="shared" si="14"/>
        <v>4Q2001</v>
      </c>
      <c r="F637" s="26">
        <v>6.8000000000000005E-2</v>
      </c>
      <c r="J637" s="27" t="s">
        <v>24</v>
      </c>
    </row>
    <row r="638" spans="1:12" s="31" customFormat="1" hidden="1">
      <c r="A638" s="28">
        <f t="shared" si="13"/>
        <v>37276</v>
      </c>
      <c r="B638" s="29">
        <v>37276</v>
      </c>
      <c r="C638" s="30">
        <v>4.7500000000000001E-2</v>
      </c>
      <c r="E638" s="25" t="str">
        <f t="shared" si="14"/>
        <v>1Q2002</v>
      </c>
      <c r="F638" s="26">
        <f>IF(COUNTIF(C634:C636,"&gt;0")&lt;3,"N/A",AVERAGE(C634:C636))</f>
        <v>5.6366666666666669E-2</v>
      </c>
      <c r="G638" s="24"/>
      <c r="H638" s="24"/>
      <c r="I638" s="24"/>
      <c r="J638" s="27" t="s">
        <v>25</v>
      </c>
      <c r="K638" s="24"/>
      <c r="L638" s="24"/>
    </row>
    <row r="639" spans="1:12" s="31" customFormat="1" hidden="1">
      <c r="A639" s="28">
        <f t="shared" si="13"/>
        <v>37307</v>
      </c>
      <c r="B639" s="29">
        <v>37307</v>
      </c>
      <c r="C639" s="30">
        <v>4.7500000000000001E-2</v>
      </c>
      <c r="E639" s="25" t="str">
        <f t="shared" si="14"/>
        <v>1Q2002</v>
      </c>
      <c r="F639" s="26">
        <f t="shared" ref="F639:F649" si="15">+F638</f>
        <v>5.6366666666666669E-2</v>
      </c>
      <c r="G639" s="24"/>
      <c r="H639" s="24"/>
      <c r="I639" s="24"/>
      <c r="J639" s="27" t="s">
        <v>26</v>
      </c>
      <c r="K639" s="24"/>
      <c r="L639" s="24"/>
    </row>
    <row r="640" spans="1:12" s="31" customFormat="1" hidden="1">
      <c r="A640" s="28">
        <f t="shared" si="13"/>
        <v>37335</v>
      </c>
      <c r="B640" s="29">
        <v>37335</v>
      </c>
      <c r="C640" s="30">
        <v>4.7500000000000001E-2</v>
      </c>
      <c r="E640" s="25" t="str">
        <f t="shared" si="14"/>
        <v>1Q2002</v>
      </c>
      <c r="F640" s="26">
        <f t="shared" si="15"/>
        <v>5.6366666666666669E-2</v>
      </c>
      <c r="G640" s="24"/>
      <c r="H640" s="24"/>
      <c r="I640" s="24"/>
      <c r="J640" s="27" t="s">
        <v>27</v>
      </c>
      <c r="K640" s="24"/>
      <c r="L640" s="24"/>
    </row>
    <row r="641" spans="1:12" hidden="1">
      <c r="A641" s="19">
        <f t="shared" si="13"/>
        <v>37366</v>
      </c>
      <c r="B641" s="20">
        <v>37366</v>
      </c>
      <c r="C641" s="21">
        <v>4.7500000000000001E-2</v>
      </c>
      <c r="E641" s="25" t="str">
        <f t="shared" si="14"/>
        <v>2Q2002</v>
      </c>
      <c r="F641" s="26">
        <f>IF(COUNTIF(C637:C639,"&gt;0")&lt;3,"N/A",AVERAGE(C637:C639))</f>
        <v>4.7800000000000002E-2</v>
      </c>
      <c r="J641" s="27" t="s">
        <v>28</v>
      </c>
    </row>
    <row r="642" spans="1:12" hidden="1">
      <c r="A642" s="19">
        <f t="shared" si="13"/>
        <v>37396</v>
      </c>
      <c r="B642" s="20">
        <v>37396</v>
      </c>
      <c r="C642" s="21">
        <v>4.7500000000000001E-2</v>
      </c>
      <c r="E642" s="25" t="str">
        <f t="shared" si="14"/>
        <v>2Q2002</v>
      </c>
      <c r="F642" s="26">
        <f t="shared" si="15"/>
        <v>4.7800000000000002E-2</v>
      </c>
      <c r="G642" s="32"/>
      <c r="H642" s="33"/>
      <c r="I642" s="33"/>
      <c r="J642" s="27" t="s">
        <v>29</v>
      </c>
      <c r="K642" s="31"/>
      <c r="L642" s="31"/>
    </row>
    <row r="643" spans="1:12" hidden="1">
      <c r="A643" s="19">
        <f>+B643</f>
        <v>37427</v>
      </c>
      <c r="B643" s="20">
        <v>37427</v>
      </c>
      <c r="C643" s="21">
        <v>4.7500000000000001E-2</v>
      </c>
      <c r="E643" s="25" t="str">
        <f t="shared" si="14"/>
        <v>2Q2002</v>
      </c>
      <c r="F643" s="26">
        <f t="shared" si="15"/>
        <v>4.7800000000000002E-2</v>
      </c>
      <c r="J643" s="27" t="s">
        <v>30</v>
      </c>
      <c r="K643" s="31"/>
      <c r="L643" s="31"/>
    </row>
    <row r="644" spans="1:12" hidden="1">
      <c r="A644" s="28">
        <f t="shared" si="13"/>
        <v>37457</v>
      </c>
      <c r="B644" s="29">
        <v>37457</v>
      </c>
      <c r="C644" s="21">
        <v>4.7500000000000001E-2</v>
      </c>
      <c r="E644" s="25" t="str">
        <f t="shared" si="14"/>
        <v>3Q2002</v>
      </c>
      <c r="F644" s="26">
        <f>IF(COUNTIF(C640:C642,"&gt;0")&lt;3,"N/A",AVERAGE(C640:C642))</f>
        <v>4.7500000000000007E-2</v>
      </c>
      <c r="J644" s="34" t="s">
        <v>31</v>
      </c>
      <c r="K644" s="31"/>
      <c r="L644" s="31"/>
    </row>
    <row r="645" spans="1:12" hidden="1">
      <c r="A645" s="19">
        <f t="shared" ref="A645:A708" si="16">+B645</f>
        <v>37488</v>
      </c>
      <c r="B645" s="20">
        <v>37488</v>
      </c>
      <c r="C645" s="21">
        <v>4.7500000000000001E-2</v>
      </c>
      <c r="E645" s="25" t="str">
        <f t="shared" si="14"/>
        <v>3Q2002</v>
      </c>
      <c r="F645" s="26">
        <f t="shared" si="15"/>
        <v>4.7500000000000007E-2</v>
      </c>
      <c r="J645" s="27" t="s">
        <v>32</v>
      </c>
    </row>
    <row r="646" spans="1:12" hidden="1">
      <c r="A646" s="19">
        <f t="shared" si="16"/>
        <v>37519</v>
      </c>
      <c r="B646" s="20">
        <v>37519</v>
      </c>
      <c r="C646" s="21">
        <v>4.7500000000000001E-2</v>
      </c>
      <c r="E646" s="25" t="str">
        <f t="shared" si="14"/>
        <v>3Q2002</v>
      </c>
      <c r="F646" s="26">
        <f t="shared" si="15"/>
        <v>4.7500000000000007E-2</v>
      </c>
      <c r="J646" s="27" t="s">
        <v>33</v>
      </c>
    </row>
    <row r="647" spans="1:12" hidden="1">
      <c r="A647" s="19">
        <f t="shared" si="16"/>
        <v>37549</v>
      </c>
      <c r="B647" s="20">
        <v>37549</v>
      </c>
      <c r="C647" s="21">
        <v>4.7500000000000001E-2</v>
      </c>
      <c r="E647" s="25" t="str">
        <f t="shared" si="14"/>
        <v>4Q2002</v>
      </c>
      <c r="F647" s="26">
        <f>IF(COUNTIF(C643:C645,"&gt;0")&lt;3,"N/A",AVERAGE(C643:C645))</f>
        <v>4.7500000000000007E-2</v>
      </c>
      <c r="J647" s="27" t="s">
        <v>34</v>
      </c>
    </row>
    <row r="648" spans="1:12" hidden="1">
      <c r="A648" s="28">
        <f t="shared" si="16"/>
        <v>37580</v>
      </c>
      <c r="B648" s="29">
        <v>37580</v>
      </c>
      <c r="C648" s="35">
        <v>4.3499999999999997E-2</v>
      </c>
      <c r="E648" s="25" t="str">
        <f t="shared" si="14"/>
        <v>4Q2002</v>
      </c>
      <c r="F648" s="26">
        <f t="shared" si="15"/>
        <v>4.7500000000000007E-2</v>
      </c>
      <c r="J648" s="27" t="s">
        <v>35</v>
      </c>
    </row>
    <row r="649" spans="1:12" hidden="1">
      <c r="A649" s="19">
        <f t="shared" si="16"/>
        <v>37610</v>
      </c>
      <c r="B649" s="20">
        <v>37610</v>
      </c>
      <c r="C649" s="35">
        <v>4.2500000000000003E-2</v>
      </c>
      <c r="E649" s="25" t="str">
        <f t="shared" si="14"/>
        <v>4Q2002</v>
      </c>
      <c r="F649" s="26">
        <f t="shared" si="15"/>
        <v>4.7500000000000007E-2</v>
      </c>
      <c r="J649" s="27" t="s">
        <v>36</v>
      </c>
    </row>
    <row r="650" spans="1:12" hidden="1">
      <c r="A650" s="28">
        <f t="shared" si="16"/>
        <v>37641</v>
      </c>
      <c r="B650" s="29">
        <v>37641</v>
      </c>
      <c r="C650" s="35">
        <v>4.2500000000000003E-2</v>
      </c>
      <c r="E650" s="25" t="str">
        <f>IF(MONTH(B650)&lt;4,"1",IF(MONTH(B650)&lt;7,"2",IF(MONTH(B650)&lt;10,"3","4")))&amp;"Q"&amp;YEAR(B650)</f>
        <v>1Q2003</v>
      </c>
      <c r="F650" s="26">
        <f>IF(COUNTIF(C646:C648,"&gt;0")&lt;3,"N/A",AVERAGE(C646:C648))</f>
        <v>4.6166666666666668E-2</v>
      </c>
      <c r="J650" s="36" t="s">
        <v>37</v>
      </c>
    </row>
    <row r="651" spans="1:12" hidden="1">
      <c r="A651" s="19">
        <f t="shared" si="16"/>
        <v>37672</v>
      </c>
      <c r="B651" s="20">
        <v>37672</v>
      </c>
      <c r="C651" s="35">
        <v>4.2500000000000003E-2</v>
      </c>
      <c r="E651" s="25" t="str">
        <f t="shared" ref="E651:E714" si="17">IF(MONTH(B651)&lt;4,"1",IF(MONTH(B651)&lt;7,"2",IF(MONTH(B651)&lt;10,"3","4")))&amp;"Q"&amp;YEAR(B651)</f>
        <v>1Q2003</v>
      </c>
      <c r="F651" s="26">
        <f t="shared" ref="F651:F658" si="18">+F650</f>
        <v>4.6166666666666668E-2</v>
      </c>
      <c r="J651" s="27" t="s">
        <v>38</v>
      </c>
    </row>
    <row r="652" spans="1:12" hidden="1">
      <c r="A652" s="19">
        <f t="shared" si="16"/>
        <v>37700</v>
      </c>
      <c r="B652" s="20">
        <v>37700</v>
      </c>
      <c r="C652" s="35">
        <v>4.2500000000000003E-2</v>
      </c>
      <c r="E652" s="25" t="str">
        <f t="shared" si="17"/>
        <v>1Q2003</v>
      </c>
      <c r="F652" s="26">
        <f t="shared" si="18"/>
        <v>4.6166666666666668E-2</v>
      </c>
      <c r="J652" s="27" t="s">
        <v>39</v>
      </c>
    </row>
    <row r="653" spans="1:12" hidden="1">
      <c r="A653" s="28">
        <f t="shared" si="16"/>
        <v>37731</v>
      </c>
      <c r="B653" s="29">
        <v>37731</v>
      </c>
      <c r="C653" s="35">
        <v>4.2500000000000003E-2</v>
      </c>
      <c r="E653" s="25" t="str">
        <f t="shared" si="17"/>
        <v>2Q2003</v>
      </c>
      <c r="F653" s="26">
        <f>IF(COUNTIF(C649:C651,"&gt;0")&lt;3,"N/A",AVERAGE(C649:C651))</f>
        <v>4.2500000000000003E-2</v>
      </c>
      <c r="J653" s="27" t="s">
        <v>40</v>
      </c>
    </row>
    <row r="654" spans="1:12" hidden="1">
      <c r="A654" s="19">
        <f t="shared" si="16"/>
        <v>37761</v>
      </c>
      <c r="B654" s="20">
        <v>37761</v>
      </c>
      <c r="C654" s="35">
        <v>4.2500000000000003E-2</v>
      </c>
      <c r="E654" s="25" t="str">
        <f t="shared" si="17"/>
        <v>2Q2003</v>
      </c>
      <c r="F654" s="26">
        <f t="shared" si="18"/>
        <v>4.2500000000000003E-2</v>
      </c>
      <c r="J654" s="27" t="s">
        <v>41</v>
      </c>
    </row>
    <row r="655" spans="1:12" hidden="1">
      <c r="A655" s="28">
        <f t="shared" si="16"/>
        <v>37792</v>
      </c>
      <c r="B655" s="29">
        <v>37792</v>
      </c>
      <c r="C655" s="35">
        <v>4.2200000000000001E-2</v>
      </c>
      <c r="E655" s="25" t="str">
        <f t="shared" si="17"/>
        <v>2Q2003</v>
      </c>
      <c r="F655" s="26">
        <f t="shared" si="18"/>
        <v>4.2500000000000003E-2</v>
      </c>
      <c r="J655" s="27" t="s">
        <v>42</v>
      </c>
    </row>
    <row r="656" spans="1:12" hidden="1">
      <c r="A656" s="19">
        <f t="shared" si="16"/>
        <v>37822</v>
      </c>
      <c r="B656" s="20">
        <v>37822</v>
      </c>
      <c r="C656" s="35">
        <v>0.04</v>
      </c>
      <c r="E656" s="25" t="str">
        <f t="shared" si="17"/>
        <v>3Q2003</v>
      </c>
      <c r="F656" s="26">
        <f>IF(COUNTIF(C652:C654,"&gt;0")&lt;3,"N/A",AVERAGE(C652:C654))</f>
        <v>4.2500000000000003E-2</v>
      </c>
      <c r="J656" s="27" t="s">
        <v>43</v>
      </c>
    </row>
    <row r="657" spans="1:10" hidden="1">
      <c r="A657" s="19">
        <f t="shared" si="16"/>
        <v>37853</v>
      </c>
      <c r="B657" s="20">
        <v>37853</v>
      </c>
      <c r="C657" s="35">
        <v>0.04</v>
      </c>
      <c r="E657" s="25" t="str">
        <f t="shared" si="17"/>
        <v>3Q2003</v>
      </c>
      <c r="F657" s="26">
        <f t="shared" si="18"/>
        <v>4.2500000000000003E-2</v>
      </c>
      <c r="J657" s="27" t="s">
        <v>44</v>
      </c>
    </row>
    <row r="658" spans="1:10" hidden="1">
      <c r="A658" s="28">
        <f t="shared" si="16"/>
        <v>37884</v>
      </c>
      <c r="B658" s="29">
        <v>37884</v>
      </c>
      <c r="C658" s="35">
        <v>0.04</v>
      </c>
      <c r="E658" s="25" t="str">
        <f t="shared" si="17"/>
        <v>3Q2003</v>
      </c>
      <c r="F658" s="26">
        <f t="shared" si="18"/>
        <v>4.2500000000000003E-2</v>
      </c>
      <c r="J658" s="27" t="s">
        <v>45</v>
      </c>
    </row>
    <row r="659" spans="1:10" hidden="1">
      <c r="A659" s="19">
        <f t="shared" si="16"/>
        <v>37914</v>
      </c>
      <c r="B659" s="20">
        <v>37914</v>
      </c>
      <c r="C659" s="35">
        <v>0.04</v>
      </c>
      <c r="E659" s="25" t="str">
        <f t="shared" si="17"/>
        <v>4Q2003</v>
      </c>
      <c r="F659" s="26">
        <f>IF(COUNTIF(C655:C657,"&gt;0")&lt;3,"N/A",AVERAGE(C655:C657))</f>
        <v>4.0733333333333337E-2</v>
      </c>
      <c r="J659" s="27" t="s">
        <v>46</v>
      </c>
    </row>
    <row r="660" spans="1:10" hidden="1">
      <c r="A660" s="28">
        <f t="shared" si="16"/>
        <v>37945</v>
      </c>
      <c r="B660" s="29">
        <v>37945</v>
      </c>
      <c r="C660" s="35">
        <v>0.04</v>
      </c>
      <c r="E660" s="25" t="str">
        <f t="shared" si="17"/>
        <v>4Q2003</v>
      </c>
      <c r="F660" s="26">
        <f>+F659</f>
        <v>4.0733333333333337E-2</v>
      </c>
      <c r="J660" s="27" t="s">
        <v>47</v>
      </c>
    </row>
    <row r="661" spans="1:10" hidden="1">
      <c r="A661" s="19">
        <f t="shared" si="16"/>
        <v>37975</v>
      </c>
      <c r="B661" s="20">
        <v>37975</v>
      </c>
      <c r="C661" s="35">
        <v>0.04</v>
      </c>
      <c r="E661" s="25" t="str">
        <f t="shared" si="17"/>
        <v>4Q2003</v>
      </c>
      <c r="F661" s="26">
        <f>+F660</f>
        <v>4.0733333333333337E-2</v>
      </c>
      <c r="J661" s="27" t="s">
        <v>48</v>
      </c>
    </row>
    <row r="662" spans="1:10" hidden="1">
      <c r="A662" s="19">
        <f t="shared" si="16"/>
        <v>38006</v>
      </c>
      <c r="B662" s="20">
        <v>38006</v>
      </c>
      <c r="C662" s="35">
        <v>0.04</v>
      </c>
      <c r="E662" s="25" t="str">
        <f t="shared" si="17"/>
        <v>1Q2004</v>
      </c>
      <c r="F662" s="26">
        <f>IF(COUNTIF(C658:C660,"&gt;0")&lt;3,"N/A",AVERAGE(C658:C660))</f>
        <v>0.04</v>
      </c>
      <c r="J662" s="27" t="s">
        <v>49</v>
      </c>
    </row>
    <row r="663" spans="1:10" hidden="1">
      <c r="A663" s="28">
        <f t="shared" si="16"/>
        <v>38037</v>
      </c>
      <c r="B663" s="29">
        <v>38037</v>
      </c>
      <c r="C663" s="35">
        <v>0.04</v>
      </c>
      <c r="E663" s="25" t="str">
        <f t="shared" si="17"/>
        <v>1Q2004</v>
      </c>
      <c r="F663" s="26">
        <f>+F662</f>
        <v>0.04</v>
      </c>
      <c r="J663" s="27" t="s">
        <v>50</v>
      </c>
    </row>
    <row r="664" spans="1:10" hidden="1">
      <c r="A664" s="19">
        <f t="shared" si="16"/>
        <v>38066</v>
      </c>
      <c r="B664" s="20">
        <v>38066</v>
      </c>
      <c r="C664" s="35">
        <v>0.04</v>
      </c>
      <c r="E664" s="25" t="str">
        <f t="shared" si="17"/>
        <v>1Q2004</v>
      </c>
      <c r="F664" s="26">
        <f>+F663</f>
        <v>0.04</v>
      </c>
      <c r="J664" s="27" t="s">
        <v>51</v>
      </c>
    </row>
    <row r="665" spans="1:10" hidden="1">
      <c r="A665" s="19">
        <f t="shared" si="16"/>
        <v>38097</v>
      </c>
      <c r="B665" s="20">
        <v>38097</v>
      </c>
      <c r="C665" s="35">
        <v>0.04</v>
      </c>
      <c r="E665" s="25" t="str">
        <f t="shared" si="17"/>
        <v>2Q2004</v>
      </c>
      <c r="F665" s="26">
        <f>IF(COUNTIF(C661:C663,"&gt;0")&lt;3,"N/A",AVERAGE(C661:C663))</f>
        <v>0.04</v>
      </c>
      <c r="J665" s="27" t="s">
        <v>52</v>
      </c>
    </row>
    <row r="666" spans="1:10" hidden="1">
      <c r="A666" s="28">
        <f t="shared" si="16"/>
        <v>38127</v>
      </c>
      <c r="B666" s="29">
        <v>38127</v>
      </c>
      <c r="C666" s="35">
        <v>0.04</v>
      </c>
      <c r="E666" s="25" t="str">
        <f t="shared" si="17"/>
        <v>2Q2004</v>
      </c>
      <c r="F666" s="26">
        <f>+F665</f>
        <v>0.04</v>
      </c>
      <c r="J666" s="27" t="s">
        <v>53</v>
      </c>
    </row>
    <row r="667" spans="1:10" hidden="1">
      <c r="A667" s="19">
        <f t="shared" si="16"/>
        <v>38158</v>
      </c>
      <c r="B667" s="20">
        <v>38158</v>
      </c>
      <c r="C667" s="35">
        <v>4.0099999999999997E-2</v>
      </c>
      <c r="E667" s="25" t="str">
        <f t="shared" si="17"/>
        <v>2Q2004</v>
      </c>
      <c r="F667" s="26">
        <f>+F666</f>
        <v>0.04</v>
      </c>
      <c r="J667" s="27" t="s">
        <v>54</v>
      </c>
    </row>
    <row r="668" spans="1:10" hidden="1">
      <c r="A668" s="19">
        <f t="shared" si="16"/>
        <v>38188</v>
      </c>
      <c r="B668" s="20">
        <v>38188</v>
      </c>
      <c r="C668" s="35">
        <v>4.2500000000000003E-2</v>
      </c>
      <c r="E668" s="25" t="str">
        <f t="shared" si="17"/>
        <v>3Q2004</v>
      </c>
      <c r="F668" s="26">
        <f>IF(COUNTIF(C664:C666,"&gt;0")&lt;3,"N/A",AVERAGE(C664:C666))</f>
        <v>0.04</v>
      </c>
      <c r="J668" s="27" t="s">
        <v>55</v>
      </c>
    </row>
    <row r="669" spans="1:10" hidden="1">
      <c r="A669" s="28">
        <f t="shared" si="16"/>
        <v>38219</v>
      </c>
      <c r="B669" s="29">
        <v>38219</v>
      </c>
      <c r="C669" s="35">
        <v>4.4299999999999999E-2</v>
      </c>
      <c r="E669" s="25" t="str">
        <f t="shared" si="17"/>
        <v>3Q2004</v>
      </c>
      <c r="F669" s="26">
        <f>+F668</f>
        <v>0.04</v>
      </c>
      <c r="J669" s="27" t="s">
        <v>56</v>
      </c>
    </row>
    <row r="670" spans="1:10" hidden="1">
      <c r="A670" s="19">
        <f t="shared" si="16"/>
        <v>38250</v>
      </c>
      <c r="B670" s="20">
        <v>38250</v>
      </c>
      <c r="C670" s="35">
        <v>4.58E-2</v>
      </c>
      <c r="E670" s="25" t="str">
        <f t="shared" si="17"/>
        <v>3Q2004</v>
      </c>
      <c r="F670" s="26">
        <f>+F669</f>
        <v>0.04</v>
      </c>
      <c r="J670" s="27" t="s">
        <v>57</v>
      </c>
    </row>
    <row r="671" spans="1:10" hidden="1">
      <c r="A671" s="19">
        <f t="shared" si="16"/>
        <v>38280</v>
      </c>
      <c r="B671" s="20">
        <v>38280</v>
      </c>
      <c r="C671" s="35">
        <v>4.7500000000000001E-2</v>
      </c>
      <c r="E671" s="25" t="str">
        <f t="shared" si="17"/>
        <v>4Q2004</v>
      </c>
      <c r="F671" s="26">
        <f>IF(COUNTIF(C667:C669,"&gt;0")&lt;3,"N/A",AVERAGE(C667:C669))</f>
        <v>4.2300000000000004E-2</v>
      </c>
      <c r="J671" s="27" t="s">
        <v>58</v>
      </c>
    </row>
    <row r="672" spans="1:10" hidden="1">
      <c r="A672" s="28">
        <f t="shared" si="16"/>
        <v>38311</v>
      </c>
      <c r="B672" s="29">
        <v>38311</v>
      </c>
      <c r="C672" s="35">
        <v>4.9299999999999997E-2</v>
      </c>
      <c r="E672" s="25" t="str">
        <f t="shared" si="17"/>
        <v>4Q2004</v>
      </c>
      <c r="F672" s="26">
        <f>+F671</f>
        <v>4.2300000000000004E-2</v>
      </c>
      <c r="J672" s="27" t="s">
        <v>59</v>
      </c>
    </row>
    <row r="673" spans="1:12" hidden="1">
      <c r="A673" s="19">
        <f t="shared" si="16"/>
        <v>38341</v>
      </c>
      <c r="B673" s="20">
        <v>38341</v>
      </c>
      <c r="C673" s="35">
        <v>5.1499999999999997E-2</v>
      </c>
      <c r="E673" s="25" t="str">
        <f t="shared" si="17"/>
        <v>4Q2004</v>
      </c>
      <c r="F673" s="26">
        <f>+F672</f>
        <v>4.2300000000000004E-2</v>
      </c>
      <c r="J673" s="27" t="s">
        <v>60</v>
      </c>
    </row>
    <row r="674" spans="1:12" hidden="1">
      <c r="A674" s="19">
        <f t="shared" si="16"/>
        <v>38372</v>
      </c>
      <c r="B674" s="20">
        <v>38372</v>
      </c>
      <c r="C674" s="35">
        <v>5.2499999999999998E-2</v>
      </c>
      <c r="E674" s="25" t="str">
        <f t="shared" si="17"/>
        <v>1Q2005</v>
      </c>
      <c r="F674" s="26">
        <f>IF(COUNTIF(C670:C672,"&gt;0")&lt;3,"N/A",AVERAGE(C670:C672))</f>
        <v>4.7533333333333337E-2</v>
      </c>
      <c r="J674" s="27" t="s">
        <v>61</v>
      </c>
    </row>
    <row r="675" spans="1:12" s="17" customFormat="1" hidden="1">
      <c r="A675" s="28">
        <f t="shared" si="16"/>
        <v>38403</v>
      </c>
      <c r="B675" s="29">
        <v>38403</v>
      </c>
      <c r="C675" s="35">
        <v>5.4899999999999997E-2</v>
      </c>
      <c r="D675" s="24"/>
      <c r="E675" s="25" t="str">
        <f t="shared" si="17"/>
        <v>1Q2005</v>
      </c>
      <c r="F675" s="26">
        <f>+F674</f>
        <v>4.7533333333333337E-2</v>
      </c>
      <c r="J675" s="27" t="s">
        <v>62</v>
      </c>
      <c r="K675" s="24"/>
      <c r="L675" s="24"/>
    </row>
    <row r="676" spans="1:12" s="17" customFormat="1" hidden="1">
      <c r="A676" s="19">
        <f t="shared" si="16"/>
        <v>38431</v>
      </c>
      <c r="B676" s="20">
        <v>38431</v>
      </c>
      <c r="C676" s="35">
        <v>5.5800000000000002E-2</v>
      </c>
      <c r="D676" s="24"/>
      <c r="E676" s="25" t="str">
        <f t="shared" si="17"/>
        <v>1Q2005</v>
      </c>
      <c r="F676" s="26">
        <f>+F675</f>
        <v>4.7533333333333337E-2</v>
      </c>
      <c r="J676" s="27" t="s">
        <v>63</v>
      </c>
      <c r="K676" s="24"/>
      <c r="L676" s="24"/>
    </row>
    <row r="677" spans="1:12" hidden="1">
      <c r="A677" s="19">
        <f t="shared" si="16"/>
        <v>38462</v>
      </c>
      <c r="B677" s="20">
        <v>38462</v>
      </c>
      <c r="C677" s="35">
        <v>5.7500000000000002E-2</v>
      </c>
      <c r="E677" s="25" t="str">
        <f t="shared" si="17"/>
        <v>2Q2005</v>
      </c>
      <c r="F677" s="26">
        <f>IF(COUNTIF(C673:C675,"&gt;0")&lt;3,"N/A",AVERAGE(C673:C675))</f>
        <v>5.2966666666666662E-2</v>
      </c>
      <c r="J677" s="27" t="s">
        <v>64</v>
      </c>
    </row>
    <row r="678" spans="1:12" hidden="1">
      <c r="A678" s="28">
        <f t="shared" si="16"/>
        <v>38492</v>
      </c>
      <c r="B678" s="29">
        <v>38492</v>
      </c>
      <c r="C678" s="35">
        <v>5.9799999999999999E-2</v>
      </c>
      <c r="E678" s="25" t="str">
        <f t="shared" si="17"/>
        <v>2Q2005</v>
      </c>
      <c r="F678" s="26">
        <f>+F677</f>
        <v>5.2966666666666662E-2</v>
      </c>
      <c r="J678" s="27" t="s">
        <v>65</v>
      </c>
    </row>
    <row r="679" spans="1:12" hidden="1">
      <c r="A679" s="19">
        <f t="shared" si="16"/>
        <v>38523</v>
      </c>
      <c r="B679" s="20">
        <v>38523</v>
      </c>
      <c r="C679" s="35">
        <v>6.0100000000000001E-2</v>
      </c>
      <c r="E679" s="25" t="str">
        <f t="shared" si="17"/>
        <v>2Q2005</v>
      </c>
      <c r="F679" s="26">
        <f>+F678</f>
        <v>5.2966666666666662E-2</v>
      </c>
      <c r="J679" s="37" t="s">
        <v>66</v>
      </c>
      <c r="K679" s="17"/>
      <c r="L679" s="17"/>
    </row>
    <row r="680" spans="1:12" hidden="1">
      <c r="A680" s="19">
        <f t="shared" si="16"/>
        <v>38553</v>
      </c>
      <c r="B680" s="20">
        <v>38553</v>
      </c>
      <c r="C680" s="35">
        <v>6.25E-2</v>
      </c>
      <c r="E680" s="25" t="str">
        <f t="shared" si="17"/>
        <v>3Q2005</v>
      </c>
      <c r="F680" s="26">
        <f>IF(COUNTIF(C676:C678,"&gt;0")&lt;3,"N/A",AVERAGE(C676:C678))</f>
        <v>5.7700000000000001E-2</v>
      </c>
      <c r="J680" s="37" t="s">
        <v>67</v>
      </c>
      <c r="K680" s="17"/>
      <c r="L680" s="17"/>
    </row>
    <row r="681" spans="1:12" hidden="1">
      <c r="A681" s="28">
        <f t="shared" si="16"/>
        <v>38584</v>
      </c>
      <c r="B681" s="29">
        <v>38584</v>
      </c>
      <c r="C681" s="35">
        <v>6.4399999999999999E-2</v>
      </c>
      <c r="E681" s="25" t="str">
        <f t="shared" si="17"/>
        <v>3Q2005</v>
      </c>
      <c r="F681" s="26">
        <f>+F680</f>
        <v>5.7700000000000001E-2</v>
      </c>
      <c r="J681" s="27" t="s">
        <v>68</v>
      </c>
    </row>
    <row r="682" spans="1:12" hidden="1">
      <c r="A682" s="19">
        <f t="shared" si="16"/>
        <v>38615</v>
      </c>
      <c r="B682" s="20">
        <v>38615</v>
      </c>
      <c r="C682" s="35">
        <v>6.59E-2</v>
      </c>
      <c r="E682" s="25" t="str">
        <f t="shared" si="17"/>
        <v>3Q2005</v>
      </c>
      <c r="F682" s="26">
        <f>+F681</f>
        <v>5.7700000000000001E-2</v>
      </c>
      <c r="J682" s="27" t="s">
        <v>69</v>
      </c>
    </row>
    <row r="683" spans="1:12" hidden="1">
      <c r="A683" s="19">
        <f t="shared" si="16"/>
        <v>38645</v>
      </c>
      <c r="B683" s="20">
        <v>38645</v>
      </c>
      <c r="C683" s="35">
        <v>6.7500000000000004E-2</v>
      </c>
      <c r="E683" s="25" t="str">
        <f t="shared" si="17"/>
        <v>4Q2005</v>
      </c>
      <c r="F683" s="26">
        <f>IF(COUNTIF(C679:C681,"&gt;0")&lt;3,"N/A",AVERAGE(C679:C681))</f>
        <v>6.2333333333333331E-2</v>
      </c>
      <c r="J683" s="27" t="s">
        <v>70</v>
      </c>
    </row>
    <row r="684" spans="1:12" hidden="1">
      <c r="A684" s="28">
        <f t="shared" si="16"/>
        <v>38676</v>
      </c>
      <c r="B684" s="29">
        <v>38676</v>
      </c>
      <c r="C684" s="35">
        <v>7.0000000000000007E-2</v>
      </c>
      <c r="E684" s="25" t="str">
        <f t="shared" si="17"/>
        <v>4Q2005</v>
      </c>
      <c r="F684" s="26">
        <f>+F683</f>
        <v>6.2333333333333331E-2</v>
      </c>
      <c r="J684" s="27" t="s">
        <v>71</v>
      </c>
    </row>
    <row r="685" spans="1:12" hidden="1">
      <c r="A685" s="19">
        <f t="shared" si="16"/>
        <v>38706</v>
      </c>
      <c r="B685" s="20">
        <v>38706</v>
      </c>
      <c r="C685" s="35">
        <v>7.1499999999999994E-2</v>
      </c>
      <c r="E685" s="25" t="str">
        <f t="shared" si="17"/>
        <v>4Q2005</v>
      </c>
      <c r="F685" s="26">
        <f>+F684</f>
        <v>6.2333333333333331E-2</v>
      </c>
      <c r="J685" s="27" t="s">
        <v>72</v>
      </c>
    </row>
    <row r="686" spans="1:12" hidden="1">
      <c r="A686" s="19">
        <f t="shared" si="16"/>
        <v>38737</v>
      </c>
      <c r="B686" s="20">
        <v>38737</v>
      </c>
      <c r="C686" s="35">
        <v>7.2599999999999998E-2</v>
      </c>
      <c r="E686" s="25" t="str">
        <f t="shared" si="17"/>
        <v>1Q2006</v>
      </c>
      <c r="F686" s="26">
        <f>IF(COUNTIF(C682:C684,"&gt;0")&lt;3,"N/A",AVERAGE(C682:C684))</f>
        <v>6.7800000000000013E-2</v>
      </c>
      <c r="J686" s="27" t="s">
        <v>73</v>
      </c>
    </row>
    <row r="687" spans="1:12" hidden="1">
      <c r="A687" s="28">
        <f t="shared" si="16"/>
        <v>38768</v>
      </c>
      <c r="B687" s="29">
        <v>38768</v>
      </c>
      <c r="C687" s="35">
        <v>7.4999999999999997E-2</v>
      </c>
      <c r="E687" s="25" t="str">
        <f t="shared" si="17"/>
        <v>1Q2006</v>
      </c>
      <c r="F687" s="26">
        <f>+F686</f>
        <v>6.7800000000000013E-2</v>
      </c>
      <c r="J687" s="27" t="s">
        <v>74</v>
      </c>
    </row>
    <row r="688" spans="1:12" hidden="1">
      <c r="A688" s="19">
        <f t="shared" si="16"/>
        <v>38796</v>
      </c>
      <c r="B688" s="20">
        <v>38796</v>
      </c>
      <c r="C688" s="35">
        <v>7.5300000000000006E-2</v>
      </c>
      <c r="E688" s="25" t="str">
        <f t="shared" si="17"/>
        <v>1Q2006</v>
      </c>
      <c r="F688" s="26">
        <f>+F687</f>
        <v>6.7800000000000013E-2</v>
      </c>
      <c r="J688" s="27" t="s">
        <v>75</v>
      </c>
    </row>
    <row r="689" spans="1:10" hidden="1">
      <c r="A689" s="19">
        <f t="shared" si="16"/>
        <v>38827</v>
      </c>
      <c r="B689" s="20">
        <v>38827</v>
      </c>
      <c r="C689" s="35">
        <v>7.7499999999999999E-2</v>
      </c>
      <c r="E689" s="25" t="str">
        <f t="shared" si="17"/>
        <v>2Q2006</v>
      </c>
      <c r="F689" s="26">
        <f>IF(COUNTIF(C685:C687,"&gt;0")&lt;3,"N/A",AVERAGE(C685:C687))</f>
        <v>7.3033333333333339E-2</v>
      </c>
      <c r="J689" s="27" t="s">
        <v>76</v>
      </c>
    </row>
    <row r="690" spans="1:10" hidden="1">
      <c r="A690" s="28">
        <f t="shared" si="16"/>
        <v>38857</v>
      </c>
      <c r="B690" s="29">
        <v>38857</v>
      </c>
      <c r="C690" s="35">
        <v>7.9299999999999995E-2</v>
      </c>
      <c r="E690" s="25" t="str">
        <f t="shared" si="17"/>
        <v>2Q2006</v>
      </c>
      <c r="F690" s="26">
        <f>+F689</f>
        <v>7.3033333333333339E-2</v>
      </c>
      <c r="J690" s="27" t="s">
        <v>77</v>
      </c>
    </row>
    <row r="691" spans="1:10" hidden="1">
      <c r="A691" s="19">
        <f t="shared" si="16"/>
        <v>38888</v>
      </c>
      <c r="B691" s="20">
        <v>38888</v>
      </c>
      <c r="C691" s="35">
        <v>8.0199999999999994E-2</v>
      </c>
      <c r="E691" s="25" t="str">
        <f t="shared" si="17"/>
        <v>2Q2006</v>
      </c>
      <c r="F691" s="26">
        <f>+F690</f>
        <v>7.3033333333333339E-2</v>
      </c>
      <c r="J691" s="27" t="s">
        <v>78</v>
      </c>
    </row>
    <row r="692" spans="1:10" hidden="1">
      <c r="A692" s="19">
        <f t="shared" si="16"/>
        <v>38918</v>
      </c>
      <c r="B692" s="20">
        <v>38918</v>
      </c>
      <c r="C692" s="35">
        <v>8.2500000000000004E-2</v>
      </c>
      <c r="E692" s="25" t="str">
        <f t="shared" si="17"/>
        <v>3Q2006</v>
      </c>
      <c r="F692" s="26">
        <f>IF(COUNTIF(C688:C690,"&gt;0")&lt;3,"N/A",AVERAGE(C688:C690))</f>
        <v>7.7366666666666653E-2</v>
      </c>
      <c r="J692" s="27" t="s">
        <v>79</v>
      </c>
    </row>
    <row r="693" spans="1:10" hidden="1">
      <c r="A693" s="28">
        <f t="shared" si="16"/>
        <v>38949</v>
      </c>
      <c r="B693" s="29">
        <v>38949</v>
      </c>
      <c r="C693" s="35">
        <v>8.2500000000000004E-2</v>
      </c>
      <c r="E693" s="25" t="str">
        <f t="shared" si="17"/>
        <v>3Q2006</v>
      </c>
      <c r="F693" s="26">
        <f>+F692</f>
        <v>7.7366666666666653E-2</v>
      </c>
      <c r="J693" s="27" t="s">
        <v>80</v>
      </c>
    </row>
    <row r="694" spans="1:10" hidden="1">
      <c r="A694" s="19">
        <f t="shared" si="16"/>
        <v>38980</v>
      </c>
      <c r="B694" s="20">
        <v>38980</v>
      </c>
      <c r="C694" s="35">
        <v>8.2500000000000004E-2</v>
      </c>
      <c r="E694" s="25" t="str">
        <f t="shared" si="17"/>
        <v>3Q2006</v>
      </c>
      <c r="F694" s="26">
        <f>+F693</f>
        <v>7.7366666666666653E-2</v>
      </c>
      <c r="J694" s="27" t="s">
        <v>81</v>
      </c>
    </row>
    <row r="695" spans="1:10" hidden="1">
      <c r="A695" s="19">
        <f t="shared" si="16"/>
        <v>39010</v>
      </c>
      <c r="B695" s="20">
        <v>39010</v>
      </c>
      <c r="C695" s="35">
        <v>8.2500000000000004E-2</v>
      </c>
      <c r="E695" s="25" t="str">
        <f t="shared" si="17"/>
        <v>4Q2006</v>
      </c>
      <c r="F695" s="26">
        <f>IF(COUNTIF(C691:C693,"&gt;0")&lt;3,"N/A",AVERAGE(C691:C693))</f>
        <v>8.1733333333333338E-2</v>
      </c>
      <c r="J695" s="27" t="s">
        <v>82</v>
      </c>
    </row>
    <row r="696" spans="1:10" hidden="1">
      <c r="A696" s="28">
        <f t="shared" si="16"/>
        <v>39041</v>
      </c>
      <c r="B696" s="29">
        <v>39041</v>
      </c>
      <c r="C696" s="35">
        <v>8.2500000000000004E-2</v>
      </c>
      <c r="E696" s="25" t="str">
        <f t="shared" si="17"/>
        <v>4Q2006</v>
      </c>
      <c r="F696" s="26">
        <f>+F695</f>
        <v>8.1733333333333338E-2</v>
      </c>
      <c r="J696" s="27" t="s">
        <v>83</v>
      </c>
    </row>
    <row r="697" spans="1:10" hidden="1">
      <c r="A697" s="19">
        <f t="shared" si="16"/>
        <v>39071</v>
      </c>
      <c r="B697" s="20">
        <v>39071</v>
      </c>
      <c r="C697" s="35">
        <v>8.2500000000000004E-2</v>
      </c>
      <c r="E697" s="25" t="str">
        <f t="shared" si="17"/>
        <v>4Q2006</v>
      </c>
      <c r="F697" s="26">
        <f>+F696</f>
        <v>8.1733333333333338E-2</v>
      </c>
      <c r="J697" s="27" t="s">
        <v>84</v>
      </c>
    </row>
    <row r="698" spans="1:10" hidden="1">
      <c r="A698" s="19">
        <f t="shared" si="16"/>
        <v>39102</v>
      </c>
      <c r="B698" s="20">
        <v>39102</v>
      </c>
      <c r="C698" s="35">
        <v>8.2500000000000004E-2</v>
      </c>
      <c r="E698" s="25" t="str">
        <f t="shared" si="17"/>
        <v>1Q2007</v>
      </c>
      <c r="F698" s="26">
        <f>IF(COUNTIF(C694:C696,"&gt;0")&lt;3,"N/A",AVERAGE(C694:C696))</f>
        <v>8.2500000000000004E-2</v>
      </c>
      <c r="H698" s="22">
        <v>39083</v>
      </c>
      <c r="J698" s="27" t="s">
        <v>85</v>
      </c>
    </row>
    <row r="699" spans="1:10" hidden="1">
      <c r="A699" s="28">
        <f t="shared" si="16"/>
        <v>39133</v>
      </c>
      <c r="B699" s="29">
        <v>39133</v>
      </c>
      <c r="C699" s="35">
        <v>8.2500000000000004E-2</v>
      </c>
      <c r="E699" s="25" t="str">
        <f t="shared" si="17"/>
        <v>1Q2007</v>
      </c>
      <c r="F699" s="26">
        <f>+F698</f>
        <v>8.2500000000000004E-2</v>
      </c>
      <c r="H699" s="22">
        <v>39114</v>
      </c>
      <c r="J699" s="27" t="s">
        <v>86</v>
      </c>
    </row>
    <row r="700" spans="1:10" hidden="1">
      <c r="A700" s="19">
        <f t="shared" si="16"/>
        <v>39161</v>
      </c>
      <c r="B700" s="20">
        <v>39161</v>
      </c>
      <c r="C700" s="35">
        <v>8.2500000000000004E-2</v>
      </c>
      <c r="E700" s="25" t="str">
        <f t="shared" si="17"/>
        <v>1Q2007</v>
      </c>
      <c r="F700" s="26">
        <f>+F699</f>
        <v>8.2500000000000004E-2</v>
      </c>
      <c r="H700" s="22">
        <v>39142</v>
      </c>
      <c r="I700" s="38">
        <f>AVERAGE(C688:C699)</f>
        <v>8.1025E-2</v>
      </c>
      <c r="J700" s="27" t="s">
        <v>87</v>
      </c>
    </row>
    <row r="701" spans="1:10" hidden="1">
      <c r="A701" s="19">
        <f t="shared" si="16"/>
        <v>39192</v>
      </c>
      <c r="B701" s="20">
        <v>39192</v>
      </c>
      <c r="C701" s="35">
        <v>8.2500000000000004E-2</v>
      </c>
      <c r="E701" s="25" t="str">
        <f t="shared" si="17"/>
        <v>2Q2007</v>
      </c>
      <c r="F701" s="26">
        <f>IF(COUNTIF(C697:C699,"&gt;0")&lt;3,"N/A",AVERAGE(C697:C699))</f>
        <v>8.2500000000000004E-2</v>
      </c>
      <c r="H701" s="22">
        <v>39173</v>
      </c>
      <c r="I701" s="38">
        <f t="shared" ref="I701:I727" si="19">AVERAGE(C689:C700)</f>
        <v>8.1625000000000017E-2</v>
      </c>
      <c r="J701" s="27" t="s">
        <v>88</v>
      </c>
    </row>
    <row r="702" spans="1:10" hidden="1">
      <c r="A702" s="28">
        <f t="shared" si="16"/>
        <v>39222</v>
      </c>
      <c r="B702" s="29">
        <v>39222</v>
      </c>
      <c r="C702" s="35">
        <v>8.2500000000000004E-2</v>
      </c>
      <c r="E702" s="25" t="str">
        <f t="shared" si="17"/>
        <v>2Q2007</v>
      </c>
      <c r="F702" s="26">
        <f>+F701</f>
        <v>8.2500000000000004E-2</v>
      </c>
      <c r="H702" s="22">
        <v>39203</v>
      </c>
      <c r="I702" s="38">
        <f t="shared" si="19"/>
        <v>8.2041666666666679E-2</v>
      </c>
      <c r="J702" s="27" t="s">
        <v>89</v>
      </c>
    </row>
    <row r="703" spans="1:10" hidden="1">
      <c r="A703" s="19">
        <f t="shared" si="16"/>
        <v>39253</v>
      </c>
      <c r="B703" s="20">
        <v>39253</v>
      </c>
      <c r="C703" s="39">
        <v>8.2500000000000004E-2</v>
      </c>
      <c r="E703" s="25" t="str">
        <f t="shared" si="17"/>
        <v>2Q2007</v>
      </c>
      <c r="F703" s="26">
        <f>+F702</f>
        <v>8.2500000000000004E-2</v>
      </c>
      <c r="H703" s="22">
        <v>39234</v>
      </c>
      <c r="I703" s="38">
        <f t="shared" si="19"/>
        <v>8.2308333333333344E-2</v>
      </c>
      <c r="J703" s="27" t="s">
        <v>90</v>
      </c>
    </row>
    <row r="704" spans="1:10" hidden="1">
      <c r="A704" s="19">
        <f t="shared" si="16"/>
        <v>39283</v>
      </c>
      <c r="B704" s="20">
        <v>39283</v>
      </c>
      <c r="C704" s="39">
        <v>8.2500000000000004E-2</v>
      </c>
      <c r="E704" s="25" t="str">
        <f t="shared" si="17"/>
        <v>3Q2007</v>
      </c>
      <c r="F704" s="26">
        <f>IF(COUNTIF(C700:C702,"&gt;0")&lt;3,"N/A",AVERAGE(C700:C702))</f>
        <v>8.2500000000000004E-2</v>
      </c>
      <c r="H704" s="22">
        <v>39264</v>
      </c>
      <c r="I704" s="38">
        <f t="shared" si="19"/>
        <v>8.2500000000000004E-2</v>
      </c>
      <c r="J704" s="27" t="s">
        <v>91</v>
      </c>
    </row>
    <row r="705" spans="1:10" hidden="1">
      <c r="A705" s="28">
        <f t="shared" si="16"/>
        <v>39314</v>
      </c>
      <c r="B705" s="29">
        <v>39314</v>
      </c>
      <c r="C705" s="39">
        <v>8.2500000000000004E-2</v>
      </c>
      <c r="E705" s="25" t="str">
        <f t="shared" si="17"/>
        <v>3Q2007</v>
      </c>
      <c r="F705" s="26">
        <f>+F704</f>
        <v>8.2500000000000004E-2</v>
      </c>
      <c r="H705" s="22">
        <v>39295</v>
      </c>
      <c r="I705" s="38">
        <f t="shared" si="19"/>
        <v>8.2500000000000004E-2</v>
      </c>
      <c r="J705" s="27" t="s">
        <v>92</v>
      </c>
    </row>
    <row r="706" spans="1:10" hidden="1">
      <c r="A706" s="19">
        <f t="shared" si="16"/>
        <v>39345</v>
      </c>
      <c r="B706" s="20">
        <v>39345</v>
      </c>
      <c r="C706" s="39">
        <v>8.0299999999999996E-2</v>
      </c>
      <c r="D706" s="31"/>
      <c r="E706" s="40" t="str">
        <f t="shared" si="17"/>
        <v>3Q2007</v>
      </c>
      <c r="F706" s="26">
        <f>+F705</f>
        <v>8.2500000000000004E-2</v>
      </c>
      <c r="G706" s="31"/>
      <c r="H706" s="22">
        <v>39326</v>
      </c>
      <c r="I706" s="38">
        <f t="shared" si="19"/>
        <v>8.2500000000000004E-2</v>
      </c>
      <c r="J706" s="27" t="s">
        <v>93</v>
      </c>
    </row>
    <row r="707" spans="1:10" hidden="1">
      <c r="A707" s="19">
        <f t="shared" si="16"/>
        <v>39375</v>
      </c>
      <c r="B707" s="20">
        <v>39375</v>
      </c>
      <c r="C707" s="39">
        <v>7.7399999999999997E-2</v>
      </c>
      <c r="D707" s="31"/>
      <c r="E707" s="40" t="str">
        <f t="shared" si="17"/>
        <v>4Q2007</v>
      </c>
      <c r="F707" s="26">
        <f>IF(COUNTIF(C703:C705,"&gt;0")&lt;3,"N/A",AVERAGE(C703:C705))</f>
        <v>8.2500000000000004E-2</v>
      </c>
      <c r="G707" s="31"/>
      <c r="H707" s="22">
        <v>39356</v>
      </c>
      <c r="I707" s="38">
        <f t="shared" si="19"/>
        <v>8.2316666666666677E-2</v>
      </c>
      <c r="J707" s="27" t="s">
        <v>94</v>
      </c>
    </row>
    <row r="708" spans="1:10" hidden="1">
      <c r="A708" s="28">
        <f t="shared" si="16"/>
        <v>39406</v>
      </c>
      <c r="B708" s="29">
        <v>39406</v>
      </c>
      <c r="C708" s="39">
        <v>7.4999999999999997E-2</v>
      </c>
      <c r="D708" s="31"/>
      <c r="E708" s="40" t="str">
        <f t="shared" si="17"/>
        <v>4Q2007</v>
      </c>
      <c r="F708" s="26">
        <f>+F707</f>
        <v>8.2500000000000004E-2</v>
      </c>
      <c r="G708" s="31"/>
      <c r="H708" s="22">
        <v>39387</v>
      </c>
      <c r="I708" s="38">
        <f>AVERAGE(C696:C707)</f>
        <v>8.1891666666666682E-2</v>
      </c>
      <c r="J708" s="27" t="s">
        <v>95</v>
      </c>
    </row>
    <row r="709" spans="1:10" hidden="1">
      <c r="A709" s="19">
        <f t="shared" ref="A709:A772" si="20">+B709</f>
        <v>39436</v>
      </c>
      <c r="B709" s="20">
        <v>39436</v>
      </c>
      <c r="C709" s="39">
        <v>7.3300000000000004E-2</v>
      </c>
      <c r="D709" s="31"/>
      <c r="E709" s="40" t="str">
        <f t="shared" si="17"/>
        <v>4Q2007</v>
      </c>
      <c r="F709" s="26">
        <f>+F708</f>
        <v>8.2500000000000004E-2</v>
      </c>
      <c r="G709" s="31"/>
      <c r="H709" s="22">
        <v>39417</v>
      </c>
      <c r="I709" s="38">
        <f t="shared" si="19"/>
        <v>8.1266666666666668E-2</v>
      </c>
      <c r="J709" s="27" t="s">
        <v>96</v>
      </c>
    </row>
    <row r="710" spans="1:10" hidden="1">
      <c r="A710" s="19">
        <f t="shared" si="20"/>
        <v>39467</v>
      </c>
      <c r="B710" s="20">
        <v>39467</v>
      </c>
      <c r="C710" s="39">
        <v>6.9800000000000001E-2</v>
      </c>
      <c r="D710" s="31"/>
      <c r="E710" s="40" t="str">
        <f t="shared" si="17"/>
        <v>1Q2008</v>
      </c>
      <c r="F710" s="26">
        <f>IF(COUNTIF(C706:C708,"&gt;0")&lt;3,"N/A",AVERAGE(C706:C708))</f>
        <v>7.7566666666666673E-2</v>
      </c>
      <c r="G710" s="31"/>
      <c r="H710" s="22">
        <v>39448</v>
      </c>
      <c r="I710" s="38">
        <f t="shared" si="19"/>
        <v>8.0500000000000002E-2</v>
      </c>
      <c r="J710" s="27" t="s">
        <v>97</v>
      </c>
    </row>
    <row r="711" spans="1:10" hidden="1">
      <c r="A711" s="28">
        <f t="shared" si="20"/>
        <v>39498</v>
      </c>
      <c r="B711" s="29">
        <v>39498</v>
      </c>
      <c r="C711" s="39">
        <v>0.06</v>
      </c>
      <c r="D711" s="31"/>
      <c r="E711" s="40" t="str">
        <f t="shared" si="17"/>
        <v>1Q2008</v>
      </c>
      <c r="F711" s="26">
        <f>+F710</f>
        <v>7.7566666666666673E-2</v>
      </c>
      <c r="G711" s="31"/>
      <c r="H711" s="22">
        <v>39479</v>
      </c>
      <c r="I711" s="38">
        <f t="shared" si="19"/>
        <v>7.9441666666666674E-2</v>
      </c>
      <c r="J711" s="27" t="s">
        <v>98</v>
      </c>
    </row>
    <row r="712" spans="1:10" hidden="1">
      <c r="A712" s="19">
        <f t="shared" si="20"/>
        <v>39527</v>
      </c>
      <c r="B712" s="20">
        <v>39527</v>
      </c>
      <c r="C712" s="39">
        <v>5.6599999999999998E-2</v>
      </c>
      <c r="D712" s="31"/>
      <c r="E712" s="40" t="str">
        <f t="shared" si="17"/>
        <v>1Q2008</v>
      </c>
      <c r="F712" s="26">
        <f>+F711</f>
        <v>7.7566666666666673E-2</v>
      </c>
      <c r="G712" s="31"/>
      <c r="H712" s="22">
        <v>39508</v>
      </c>
      <c r="I712" s="38">
        <f t="shared" si="19"/>
        <v>7.7566666666666673E-2</v>
      </c>
      <c r="J712" s="27" t="s">
        <v>99</v>
      </c>
    </row>
    <row r="713" spans="1:10" hidden="1">
      <c r="A713" s="19">
        <f t="shared" si="20"/>
        <v>39558</v>
      </c>
      <c r="B713" s="20">
        <v>39558</v>
      </c>
      <c r="C713" s="39">
        <v>5.2400000000000002E-2</v>
      </c>
      <c r="D713" s="31"/>
      <c r="E713" s="40" t="str">
        <f t="shared" si="17"/>
        <v>2Q2008</v>
      </c>
      <c r="F713" s="26">
        <f>IF(COUNTIF(C709:C711,"&gt;0")&lt;3,"N/A",AVERAGE(C709:C711))</f>
        <v>6.7699999999999996E-2</v>
      </c>
      <c r="G713" s="31"/>
      <c r="H713" s="22">
        <v>39539</v>
      </c>
      <c r="I713" s="38">
        <f t="shared" si="19"/>
        <v>7.5408333333333341E-2</v>
      </c>
      <c r="J713" s="27" t="s">
        <v>100</v>
      </c>
    </row>
    <row r="714" spans="1:10" hidden="1">
      <c r="A714" s="28">
        <f t="shared" si="20"/>
        <v>39588</v>
      </c>
      <c r="B714" s="29">
        <v>39588</v>
      </c>
      <c r="C714" s="39">
        <v>0.05</v>
      </c>
      <c r="D714" s="31"/>
      <c r="E714" s="40" t="str">
        <f t="shared" si="17"/>
        <v>2Q2008</v>
      </c>
      <c r="F714" s="26">
        <f>+F713</f>
        <v>6.7699999999999996E-2</v>
      </c>
      <c r="G714" s="31"/>
      <c r="H714" s="22">
        <v>39569</v>
      </c>
      <c r="I714" s="38">
        <f t="shared" si="19"/>
        <v>7.2900000000000006E-2</v>
      </c>
      <c r="J714" s="41" t="s">
        <v>101</v>
      </c>
    </row>
    <row r="715" spans="1:10" hidden="1">
      <c r="A715" s="19">
        <f t="shared" si="20"/>
        <v>39619</v>
      </c>
      <c r="B715" s="20">
        <v>39619</v>
      </c>
      <c r="C715" s="39">
        <v>0.05</v>
      </c>
      <c r="D715" s="31"/>
      <c r="E715" s="40" t="str">
        <f t="shared" ref="E715:E778" si="21">IF(MONTH(B715)&lt;4,"1",IF(MONTH(B715)&lt;7,"2",IF(MONTH(B715)&lt;10,"3","4")))&amp;"Q"&amp;YEAR(B715)</f>
        <v>2Q2008</v>
      </c>
      <c r="F715" s="26">
        <f>+F714</f>
        <v>6.7699999999999996E-2</v>
      </c>
      <c r="G715" s="31"/>
      <c r="H715" s="22">
        <v>39600</v>
      </c>
      <c r="I715" s="38">
        <f t="shared" si="19"/>
        <v>7.0191666666666666E-2</v>
      </c>
      <c r="J715" s="27" t="s">
        <v>102</v>
      </c>
    </row>
    <row r="716" spans="1:10" hidden="1">
      <c r="A716" s="19">
        <f t="shared" si="20"/>
        <v>39649</v>
      </c>
      <c r="B716" s="20">
        <v>39649</v>
      </c>
      <c r="C716" s="39">
        <v>0.05</v>
      </c>
      <c r="D716" s="31"/>
      <c r="E716" s="40" t="str">
        <f t="shared" si="21"/>
        <v>3Q2008</v>
      </c>
      <c r="F716" s="26">
        <f>IF(COUNTIF(C712:C714,"&gt;0")&lt;3,"N/A",AVERAGE(C712:C714))</f>
        <v>5.2999999999999999E-2</v>
      </c>
      <c r="G716" s="31"/>
      <c r="H716" s="22">
        <v>39630</v>
      </c>
      <c r="I716" s="38">
        <f t="shared" si="19"/>
        <v>6.748333333333334E-2</v>
      </c>
      <c r="J716" s="27" t="s">
        <v>103</v>
      </c>
    </row>
    <row r="717" spans="1:10" hidden="1">
      <c r="A717" s="28">
        <f t="shared" si="20"/>
        <v>39680</v>
      </c>
      <c r="B717" s="29">
        <v>39680</v>
      </c>
      <c r="C717" s="35">
        <v>0.05</v>
      </c>
      <c r="E717" s="25" t="str">
        <f t="shared" si="21"/>
        <v>3Q2008</v>
      </c>
      <c r="F717" s="26">
        <f>+F716</f>
        <v>5.2999999999999999E-2</v>
      </c>
      <c r="H717" s="22">
        <v>39661</v>
      </c>
      <c r="I717" s="38">
        <f t="shared" si="19"/>
        <v>6.4775000000000013E-2</v>
      </c>
      <c r="J717" s="27" t="s">
        <v>104</v>
      </c>
    </row>
    <row r="718" spans="1:10" hidden="1">
      <c r="A718" s="19">
        <f t="shared" si="20"/>
        <v>39711</v>
      </c>
      <c r="B718" s="20">
        <v>39711</v>
      </c>
      <c r="C718" s="35">
        <v>0.05</v>
      </c>
      <c r="E718" s="25" t="str">
        <f t="shared" si="21"/>
        <v>3Q2008</v>
      </c>
      <c r="F718" s="26">
        <f>+F717</f>
        <v>5.2999999999999999E-2</v>
      </c>
      <c r="H718" s="22">
        <v>39692</v>
      </c>
      <c r="I718" s="38">
        <f t="shared" si="19"/>
        <v>6.206666666666668E-2</v>
      </c>
      <c r="J718" s="27" t="s">
        <v>105</v>
      </c>
    </row>
    <row r="719" spans="1:10" hidden="1">
      <c r="A719" s="19">
        <f t="shared" si="20"/>
        <v>39741</v>
      </c>
      <c r="B719" s="20">
        <v>39741</v>
      </c>
      <c r="C719" s="35">
        <f t="shared" ref="C719:C750" si="22">VALUE(RIGHT(J719,5))/100</f>
        <v>4.5599999999999995E-2</v>
      </c>
      <c r="E719" s="25" t="str">
        <f t="shared" si="21"/>
        <v>4Q2008</v>
      </c>
      <c r="F719" s="26">
        <f>IF(COUNTIF(C715:C717,"&gt;0")&lt;3,"N/A",AVERAGE(C715:C717))</f>
        <v>5.000000000000001E-2</v>
      </c>
      <c r="H719" s="22">
        <v>39722</v>
      </c>
      <c r="I719" s="38">
        <f t="shared" si="19"/>
        <v>5.954166666666668E-2</v>
      </c>
      <c r="J719" s="27" t="s">
        <v>106</v>
      </c>
    </row>
    <row r="720" spans="1:10" hidden="1">
      <c r="A720" s="28">
        <f t="shared" si="20"/>
        <v>39772</v>
      </c>
      <c r="B720" s="29">
        <v>39772</v>
      </c>
      <c r="C720" s="35">
        <f t="shared" si="22"/>
        <v>0.04</v>
      </c>
      <c r="E720" s="25" t="str">
        <f t="shared" si="21"/>
        <v>4Q2008</v>
      </c>
      <c r="F720" s="26">
        <f>+F719</f>
        <v>5.000000000000001E-2</v>
      </c>
      <c r="H720" s="22">
        <v>39753</v>
      </c>
      <c r="I720" s="38">
        <f t="shared" si="19"/>
        <v>5.6891666666666674E-2</v>
      </c>
      <c r="J720" s="27" t="s">
        <v>107</v>
      </c>
    </row>
    <row r="721" spans="1:18" hidden="1">
      <c r="A721" s="19">
        <f t="shared" si="20"/>
        <v>39802</v>
      </c>
      <c r="B721" s="20">
        <v>39802</v>
      </c>
      <c r="C721" s="35">
        <f t="shared" si="22"/>
        <v>3.61E-2</v>
      </c>
      <c r="E721" s="25" t="str">
        <f t="shared" si="21"/>
        <v>4Q2008</v>
      </c>
      <c r="F721" s="26">
        <f>+F720</f>
        <v>5.000000000000001E-2</v>
      </c>
      <c r="H721" s="22">
        <v>39783</v>
      </c>
      <c r="I721" s="38">
        <f t="shared" si="19"/>
        <v>5.3975000000000002E-2</v>
      </c>
      <c r="J721" s="27" t="s">
        <v>108</v>
      </c>
    </row>
    <row r="722" spans="1:18" hidden="1">
      <c r="A722" s="19">
        <f t="shared" si="20"/>
        <v>39833</v>
      </c>
      <c r="B722" s="20">
        <v>39833</v>
      </c>
      <c r="C722" s="35">
        <f t="shared" si="22"/>
        <v>3.2500000000000001E-2</v>
      </c>
      <c r="E722" s="25" t="str">
        <f t="shared" si="21"/>
        <v>1Q2009</v>
      </c>
      <c r="F722" s="26">
        <f>IF(COUNTIF(C718:C720,"&gt;0")&lt;3,"N/A",AVERAGE(C718:C720))</f>
        <v>4.5199999999999997E-2</v>
      </c>
      <c r="H722" s="22">
        <v>39814</v>
      </c>
      <c r="I722" s="38">
        <f t="shared" si="19"/>
        <v>5.0875000000000004E-2</v>
      </c>
      <c r="J722" s="27" t="s">
        <v>109</v>
      </c>
    </row>
    <row r="723" spans="1:18" hidden="1">
      <c r="A723" s="28">
        <f t="shared" si="20"/>
        <v>39864</v>
      </c>
      <c r="B723" s="29">
        <v>39864</v>
      </c>
      <c r="C723" s="35">
        <f t="shared" si="22"/>
        <v>3.2500000000000001E-2</v>
      </c>
      <c r="E723" s="25" t="str">
        <f t="shared" si="21"/>
        <v>1Q2009</v>
      </c>
      <c r="F723" s="26">
        <f>+F722</f>
        <v>4.5199999999999997E-2</v>
      </c>
      <c r="H723" s="22">
        <v>39845</v>
      </c>
      <c r="I723" s="38">
        <f t="shared" si="19"/>
        <v>4.7766666666666659E-2</v>
      </c>
      <c r="J723" s="27" t="s">
        <v>110</v>
      </c>
    </row>
    <row r="724" spans="1:18" hidden="1">
      <c r="A724" s="19">
        <f t="shared" si="20"/>
        <v>39892</v>
      </c>
      <c r="B724" s="20">
        <v>39892</v>
      </c>
      <c r="C724" s="35">
        <f t="shared" si="22"/>
        <v>3.2500000000000001E-2</v>
      </c>
      <c r="E724" s="25" t="str">
        <f t="shared" si="21"/>
        <v>1Q2009</v>
      </c>
      <c r="F724" s="26">
        <f>+F723</f>
        <v>4.5199999999999997E-2</v>
      </c>
      <c r="H724" s="22">
        <v>39873</v>
      </c>
      <c r="I724" s="38">
        <f t="shared" si="19"/>
        <v>4.5474999999999995E-2</v>
      </c>
      <c r="J724" s="27" t="s">
        <v>111</v>
      </c>
    </row>
    <row r="725" spans="1:18" hidden="1">
      <c r="A725" s="19">
        <f t="shared" si="20"/>
        <v>39923</v>
      </c>
      <c r="B725" s="20">
        <v>39923</v>
      </c>
      <c r="C725" s="35">
        <f t="shared" si="22"/>
        <v>3.2500000000000001E-2</v>
      </c>
      <c r="E725" s="25" t="str">
        <f t="shared" si="21"/>
        <v>2Q2009</v>
      </c>
      <c r="F725" s="26">
        <f>IF(COUNTIF(C721:C723,"&gt;0")&lt;3,"N/A",AVERAGE(C721:C723))</f>
        <v>3.3700000000000001E-2</v>
      </c>
      <c r="H725" s="22">
        <v>39904</v>
      </c>
      <c r="I725" s="38">
        <f t="shared" si="19"/>
        <v>4.346666666666666E-2</v>
      </c>
      <c r="J725" s="27" t="s">
        <v>112</v>
      </c>
    </row>
    <row r="726" spans="1:18" hidden="1">
      <c r="A726" s="28">
        <f t="shared" si="20"/>
        <v>39953</v>
      </c>
      <c r="B726" s="29">
        <v>39953</v>
      </c>
      <c r="C726" s="35">
        <f t="shared" si="22"/>
        <v>3.2500000000000001E-2</v>
      </c>
      <c r="E726" s="25" t="str">
        <f t="shared" si="21"/>
        <v>2Q2009</v>
      </c>
      <c r="F726" s="26">
        <f>+F725</f>
        <v>3.3700000000000001E-2</v>
      </c>
      <c r="H726" s="22">
        <v>39934</v>
      </c>
      <c r="I726" s="38">
        <f t="shared" si="19"/>
        <v>4.1808333333333329E-2</v>
      </c>
      <c r="J726" s="27" t="s">
        <v>113</v>
      </c>
    </row>
    <row r="727" spans="1:18" hidden="1">
      <c r="A727" s="19">
        <f t="shared" si="20"/>
        <v>39984</v>
      </c>
      <c r="B727" s="20">
        <v>39984</v>
      </c>
      <c r="C727" s="35">
        <f t="shared" si="22"/>
        <v>3.2500000000000001E-2</v>
      </c>
      <c r="E727" s="25" t="str">
        <f t="shared" si="21"/>
        <v>2Q2009</v>
      </c>
      <c r="F727" s="26">
        <f>+F726</f>
        <v>3.3700000000000001E-2</v>
      </c>
      <c r="H727" s="22">
        <v>39965</v>
      </c>
      <c r="I727" s="38">
        <f t="shared" si="19"/>
        <v>4.0349999999999997E-2</v>
      </c>
      <c r="J727" s="27" t="s">
        <v>114</v>
      </c>
    </row>
    <row r="728" spans="1:18" hidden="1">
      <c r="A728" s="19">
        <f t="shared" si="20"/>
        <v>40014</v>
      </c>
      <c r="B728" s="20">
        <v>40014</v>
      </c>
      <c r="C728" s="35">
        <f t="shared" si="22"/>
        <v>3.2500000000000001E-2</v>
      </c>
      <c r="E728" s="25" t="str">
        <f t="shared" si="21"/>
        <v>3Q2009</v>
      </c>
      <c r="F728" s="26">
        <f>IF(COUNTIF(C724:C726,"&gt;0")&lt;3,"N/A",AVERAGE(C724:C726))</f>
        <v>3.2500000000000001E-2</v>
      </c>
      <c r="H728" s="22">
        <v>39995</v>
      </c>
      <c r="I728" s="38">
        <f>AVERAGE(C716:C727)</f>
        <v>3.8891666666666658E-2</v>
      </c>
      <c r="J728" s="27" t="s">
        <v>115</v>
      </c>
    </row>
    <row r="729" spans="1:18" hidden="1">
      <c r="A729" s="28">
        <f t="shared" si="20"/>
        <v>40045</v>
      </c>
      <c r="B729" s="29">
        <v>40045</v>
      </c>
      <c r="C729" s="35">
        <f t="shared" si="22"/>
        <v>3.2500000000000001E-2</v>
      </c>
      <c r="E729" s="25" t="str">
        <f t="shared" si="21"/>
        <v>3Q2009</v>
      </c>
      <c r="F729" s="26">
        <f>+F728</f>
        <v>3.2500000000000001E-2</v>
      </c>
      <c r="H729" s="22">
        <v>40026</v>
      </c>
      <c r="I729" s="38">
        <f t="shared" ref="I729:I792" si="23">AVERAGE(C717:C728)</f>
        <v>3.7433333333333318E-2</v>
      </c>
      <c r="J729" s="27" t="s">
        <v>116</v>
      </c>
    </row>
    <row r="730" spans="1:18" hidden="1">
      <c r="A730" s="19">
        <f t="shared" si="20"/>
        <v>40076</v>
      </c>
      <c r="B730" s="20">
        <v>40076</v>
      </c>
      <c r="C730" s="35">
        <f t="shared" si="22"/>
        <v>3.2500000000000001E-2</v>
      </c>
      <c r="E730" s="25" t="str">
        <f t="shared" si="21"/>
        <v>3Q2009</v>
      </c>
      <c r="F730" s="26">
        <f>+F729</f>
        <v>3.2500000000000001E-2</v>
      </c>
      <c r="H730" s="22">
        <v>40057</v>
      </c>
      <c r="I730" s="38">
        <f t="shared" si="23"/>
        <v>3.5974999999999986E-2</v>
      </c>
      <c r="J730" s="27" t="s">
        <v>117</v>
      </c>
    </row>
    <row r="731" spans="1:18" hidden="1">
      <c r="A731" s="19">
        <f t="shared" si="20"/>
        <v>40106</v>
      </c>
      <c r="B731" s="20">
        <v>40106</v>
      </c>
      <c r="C731" s="35">
        <f t="shared" si="22"/>
        <v>3.2500000000000001E-2</v>
      </c>
      <c r="E731" s="25" t="str">
        <f t="shared" si="21"/>
        <v>4Q2009</v>
      </c>
      <c r="F731" s="26">
        <f>IF(COUNTIF(C727:C729,"&gt;0")&lt;3,"N/A",AVERAGE(C727:C729))</f>
        <v>3.2500000000000001E-2</v>
      </c>
      <c r="H731" s="22">
        <v>40087</v>
      </c>
      <c r="I731" s="38">
        <f t="shared" si="23"/>
        <v>3.4516666666666661E-2</v>
      </c>
      <c r="J731" s="27" t="s">
        <v>118</v>
      </c>
      <c r="L731" s="42" t="s">
        <v>119</v>
      </c>
      <c r="M731" s="43"/>
      <c r="N731" s="43"/>
      <c r="O731" s="43"/>
      <c r="P731" s="43"/>
      <c r="Q731" s="43"/>
    </row>
    <row r="732" spans="1:18" hidden="1">
      <c r="A732" s="28">
        <f t="shared" si="20"/>
        <v>40137</v>
      </c>
      <c r="B732" s="29">
        <v>40137</v>
      </c>
      <c r="C732" s="35">
        <f t="shared" si="22"/>
        <v>3.2500000000000001E-2</v>
      </c>
      <c r="E732" s="25" t="str">
        <f t="shared" si="21"/>
        <v>4Q2009</v>
      </c>
      <c r="F732" s="26">
        <f>+F731</f>
        <v>3.2500000000000001E-2</v>
      </c>
      <c r="H732" s="22">
        <v>40118</v>
      </c>
      <c r="I732" s="38">
        <f t="shared" si="23"/>
        <v>3.3424999999999989E-2</v>
      </c>
      <c r="J732" s="27" t="s">
        <v>120</v>
      </c>
      <c r="L732" s="43" t="s">
        <v>121</v>
      </c>
      <c r="M732" s="43"/>
      <c r="N732" s="43"/>
      <c r="O732" s="43"/>
      <c r="P732" s="43"/>
      <c r="Q732" s="43"/>
    </row>
    <row r="733" spans="1:18" hidden="1">
      <c r="A733" s="19">
        <f t="shared" si="20"/>
        <v>40167</v>
      </c>
      <c r="B733" s="20">
        <v>40167</v>
      </c>
      <c r="C733" s="35">
        <f t="shared" si="22"/>
        <v>3.2500000000000001E-2</v>
      </c>
      <c r="E733" s="25" t="str">
        <f t="shared" si="21"/>
        <v>4Q2009</v>
      </c>
      <c r="F733" s="26">
        <f>+F732</f>
        <v>3.2500000000000001E-2</v>
      </c>
      <c r="H733" s="22">
        <v>40148</v>
      </c>
      <c r="I733" s="38">
        <f t="shared" si="23"/>
        <v>3.2799999999999996E-2</v>
      </c>
      <c r="J733" s="27" t="s">
        <v>122</v>
      </c>
    </row>
    <row r="734" spans="1:18" hidden="1">
      <c r="A734" s="19">
        <f t="shared" si="20"/>
        <v>40198</v>
      </c>
      <c r="B734" s="20">
        <v>40198</v>
      </c>
      <c r="C734" s="35">
        <f t="shared" si="22"/>
        <v>3.2500000000000001E-2</v>
      </c>
      <c r="E734" s="25" t="str">
        <f t="shared" si="21"/>
        <v>1Q2010</v>
      </c>
      <c r="F734" s="26">
        <f>IF(COUNTIF(C730:C732,"&gt;0")&lt;3,"N/A",AVERAGE(C730:C732))</f>
        <v>3.2500000000000001E-2</v>
      </c>
      <c r="H734" s="22">
        <v>40179</v>
      </c>
      <c r="I734" s="38">
        <f t="shared" si="23"/>
        <v>3.2499999999999994E-2</v>
      </c>
      <c r="J734" s="27" t="s">
        <v>123</v>
      </c>
      <c r="L734" s="44" t="s">
        <v>124</v>
      </c>
      <c r="M734" s="45"/>
      <c r="N734" s="45"/>
      <c r="O734" s="45"/>
      <c r="P734" s="45"/>
      <c r="Q734" s="45"/>
      <c r="R734" s="45"/>
    </row>
    <row r="735" spans="1:18" hidden="1">
      <c r="A735" s="28">
        <f t="shared" si="20"/>
        <v>40229</v>
      </c>
      <c r="B735" s="29">
        <v>40229</v>
      </c>
      <c r="C735" s="35">
        <f t="shared" si="22"/>
        <v>3.2500000000000001E-2</v>
      </c>
      <c r="E735" s="25" t="str">
        <f t="shared" si="21"/>
        <v>1Q2010</v>
      </c>
      <c r="F735" s="26">
        <f>+F734</f>
        <v>3.2500000000000001E-2</v>
      </c>
      <c r="H735" s="22">
        <v>40210</v>
      </c>
      <c r="I735" s="38">
        <f t="shared" si="23"/>
        <v>3.2499999999999994E-2</v>
      </c>
      <c r="J735" s="27" t="s">
        <v>125</v>
      </c>
      <c r="L735" s="45" t="s">
        <v>126</v>
      </c>
      <c r="M735" s="45"/>
      <c r="N735" s="45"/>
      <c r="O735" s="45"/>
      <c r="P735" s="45"/>
      <c r="Q735" s="45"/>
      <c r="R735" s="45"/>
    </row>
    <row r="736" spans="1:18" hidden="1">
      <c r="A736" s="19">
        <f t="shared" si="20"/>
        <v>40257</v>
      </c>
      <c r="B736" s="20">
        <v>40257</v>
      </c>
      <c r="C736" s="35">
        <f t="shared" si="22"/>
        <v>3.2500000000000001E-2</v>
      </c>
      <c r="E736" s="25" t="str">
        <f t="shared" si="21"/>
        <v>1Q2010</v>
      </c>
      <c r="F736" s="26">
        <f>+F735</f>
        <v>3.2500000000000001E-2</v>
      </c>
      <c r="H736" s="22">
        <v>40238</v>
      </c>
      <c r="I736" s="38">
        <f t="shared" si="23"/>
        <v>3.2499999999999994E-2</v>
      </c>
      <c r="J736" s="27" t="s">
        <v>127</v>
      </c>
    </row>
    <row r="737" spans="1:12" hidden="1">
      <c r="A737" s="19">
        <f t="shared" si="20"/>
        <v>40288</v>
      </c>
      <c r="B737" s="20">
        <v>40288</v>
      </c>
      <c r="C737" s="35">
        <f t="shared" si="22"/>
        <v>3.2500000000000001E-2</v>
      </c>
      <c r="E737" s="25" t="str">
        <f t="shared" si="21"/>
        <v>2Q2010</v>
      </c>
      <c r="F737" s="26">
        <f>IF(COUNTIF(C733:C735,"&gt;0")&lt;3,"N/A",AVERAGE(C733:C735))</f>
        <v>3.2500000000000001E-2</v>
      </c>
      <c r="H737" s="22">
        <v>40269</v>
      </c>
      <c r="I737" s="38">
        <f t="shared" si="23"/>
        <v>3.2499999999999994E-2</v>
      </c>
      <c r="J737" s="27" t="s">
        <v>128</v>
      </c>
      <c r="L737" s="46" t="s">
        <v>129</v>
      </c>
    </row>
    <row r="738" spans="1:12" hidden="1">
      <c r="A738" s="28">
        <f t="shared" si="20"/>
        <v>40318</v>
      </c>
      <c r="B738" s="29">
        <v>40318</v>
      </c>
      <c r="C738" s="35">
        <f t="shared" si="22"/>
        <v>3.2500000000000001E-2</v>
      </c>
      <c r="E738" s="25" t="str">
        <f t="shared" si="21"/>
        <v>2Q2010</v>
      </c>
      <c r="F738" s="26">
        <f>+F737</f>
        <v>3.2500000000000001E-2</v>
      </c>
      <c r="H738" s="22">
        <v>40299</v>
      </c>
      <c r="I738" s="38">
        <f t="shared" si="23"/>
        <v>3.2499999999999994E-2</v>
      </c>
      <c r="J738" s="27" t="s">
        <v>130</v>
      </c>
      <c r="L738" s="47" t="s">
        <v>131</v>
      </c>
    </row>
    <row r="739" spans="1:12" hidden="1">
      <c r="A739" s="19">
        <f t="shared" si="20"/>
        <v>40349</v>
      </c>
      <c r="B739" s="20">
        <v>40349</v>
      </c>
      <c r="C739" s="35">
        <f t="shared" si="22"/>
        <v>3.2500000000000001E-2</v>
      </c>
      <c r="E739" s="25" t="str">
        <f t="shared" si="21"/>
        <v>2Q2010</v>
      </c>
      <c r="F739" s="26">
        <f>+F738</f>
        <v>3.2500000000000001E-2</v>
      </c>
      <c r="H739" s="22">
        <v>40330</v>
      </c>
      <c r="I739" s="38">
        <f t="shared" si="23"/>
        <v>3.2499999999999994E-2</v>
      </c>
      <c r="J739" s="27" t="s">
        <v>132</v>
      </c>
      <c r="L739" s="47" t="s">
        <v>133</v>
      </c>
    </row>
    <row r="740" spans="1:12" hidden="1">
      <c r="A740" s="19">
        <f t="shared" si="20"/>
        <v>40379</v>
      </c>
      <c r="B740" s="20">
        <v>40379</v>
      </c>
      <c r="C740" s="35">
        <f t="shared" si="22"/>
        <v>3.2500000000000001E-2</v>
      </c>
      <c r="E740" s="25" t="str">
        <f t="shared" si="21"/>
        <v>3Q2010</v>
      </c>
      <c r="F740" s="26">
        <f>IF(COUNTIF(C736:C738,"&gt;0")&lt;3,"N/A",AVERAGE(C736:C738))</f>
        <v>3.2500000000000001E-2</v>
      </c>
      <c r="H740" s="22">
        <v>40360</v>
      </c>
      <c r="I740" s="38">
        <f t="shared" si="23"/>
        <v>3.2499999999999994E-2</v>
      </c>
      <c r="J740" s="27" t="s">
        <v>134</v>
      </c>
    </row>
    <row r="741" spans="1:12" hidden="1">
      <c r="A741" s="28">
        <f t="shared" si="20"/>
        <v>40410</v>
      </c>
      <c r="B741" s="29">
        <v>40410</v>
      </c>
      <c r="C741" s="35">
        <f t="shared" si="22"/>
        <v>3.2500000000000001E-2</v>
      </c>
      <c r="E741" s="25" t="str">
        <f t="shared" si="21"/>
        <v>3Q2010</v>
      </c>
      <c r="F741" s="26">
        <f>+F740</f>
        <v>3.2500000000000001E-2</v>
      </c>
      <c r="H741" s="22">
        <v>40391</v>
      </c>
      <c r="I741" s="38">
        <f t="shared" si="23"/>
        <v>3.2499999999999994E-2</v>
      </c>
      <c r="J741" s="27" t="s">
        <v>135</v>
      </c>
    </row>
    <row r="742" spans="1:12" hidden="1">
      <c r="A742" s="19">
        <f t="shared" si="20"/>
        <v>40441</v>
      </c>
      <c r="B742" s="20">
        <v>40441</v>
      </c>
      <c r="C742" s="35">
        <f t="shared" si="22"/>
        <v>3.2500000000000001E-2</v>
      </c>
      <c r="E742" s="25" t="str">
        <f t="shared" si="21"/>
        <v>3Q2010</v>
      </c>
      <c r="F742" s="26">
        <f>+F741</f>
        <v>3.2500000000000001E-2</v>
      </c>
      <c r="H742" s="22">
        <v>40422</v>
      </c>
      <c r="I742" s="38">
        <f t="shared" si="23"/>
        <v>3.2499999999999994E-2</v>
      </c>
      <c r="J742" s="27" t="s">
        <v>136</v>
      </c>
    </row>
    <row r="743" spans="1:12" hidden="1">
      <c r="A743" s="19">
        <f t="shared" si="20"/>
        <v>40471</v>
      </c>
      <c r="B743" s="20">
        <v>40471</v>
      </c>
      <c r="C743" s="35">
        <f t="shared" si="22"/>
        <v>3.2500000000000001E-2</v>
      </c>
      <c r="E743" s="25" t="str">
        <f t="shared" si="21"/>
        <v>4Q2010</v>
      </c>
      <c r="F743" s="26">
        <f>IF(COUNTIF(C739:C741,"&gt;0")&lt;3,"N/A",AVERAGE(C739:C741))</f>
        <v>3.2500000000000001E-2</v>
      </c>
      <c r="H743" s="22">
        <v>40452</v>
      </c>
      <c r="I743" s="38">
        <f t="shared" si="23"/>
        <v>3.2499999999999994E-2</v>
      </c>
      <c r="J743" s="27" t="s">
        <v>137</v>
      </c>
    </row>
    <row r="744" spans="1:12" hidden="1">
      <c r="A744" s="28">
        <f t="shared" si="20"/>
        <v>40502</v>
      </c>
      <c r="B744" s="29">
        <v>40502</v>
      </c>
      <c r="C744" s="35">
        <f t="shared" si="22"/>
        <v>3.2500000000000001E-2</v>
      </c>
      <c r="E744" s="25" t="str">
        <f t="shared" si="21"/>
        <v>4Q2010</v>
      </c>
      <c r="F744" s="26">
        <f>+F743</f>
        <v>3.2500000000000001E-2</v>
      </c>
      <c r="H744" s="22">
        <v>40483</v>
      </c>
      <c r="I744" s="38">
        <f t="shared" si="23"/>
        <v>3.2499999999999994E-2</v>
      </c>
      <c r="J744" s="27" t="s">
        <v>138</v>
      </c>
      <c r="L744" s="17" t="s">
        <v>139</v>
      </c>
    </row>
    <row r="745" spans="1:12" hidden="1">
      <c r="A745" s="19">
        <f t="shared" si="20"/>
        <v>40532</v>
      </c>
      <c r="B745" s="20">
        <v>40532</v>
      </c>
      <c r="C745" s="35">
        <f t="shared" si="22"/>
        <v>3.2500000000000001E-2</v>
      </c>
      <c r="E745" s="25" t="str">
        <f t="shared" si="21"/>
        <v>4Q2010</v>
      </c>
      <c r="F745" s="26">
        <f>+F744</f>
        <v>3.2500000000000001E-2</v>
      </c>
      <c r="H745" s="22">
        <v>40513</v>
      </c>
      <c r="I745" s="38">
        <f t="shared" si="23"/>
        <v>3.2499999999999994E-2</v>
      </c>
      <c r="J745" s="27" t="s">
        <v>140</v>
      </c>
      <c r="L745" s="24" t="s">
        <v>141</v>
      </c>
    </row>
    <row r="746" spans="1:12" hidden="1">
      <c r="A746" s="19">
        <f t="shared" si="20"/>
        <v>40563</v>
      </c>
      <c r="B746" s="20">
        <v>40563</v>
      </c>
      <c r="C746" s="35">
        <f t="shared" si="22"/>
        <v>3.2500000000000001E-2</v>
      </c>
      <c r="E746" s="25" t="str">
        <f t="shared" si="21"/>
        <v>1Q2011</v>
      </c>
      <c r="F746" s="26">
        <f>IF(COUNTIF(C742:C744,"&gt;0")&lt;3,"N/A",AVERAGE(C742:C744))</f>
        <v>3.2500000000000001E-2</v>
      </c>
      <c r="H746" s="22">
        <v>40544</v>
      </c>
      <c r="I746" s="38">
        <f t="shared" si="23"/>
        <v>3.2499999999999994E-2</v>
      </c>
      <c r="J746" s="27" t="s">
        <v>142</v>
      </c>
    </row>
    <row r="747" spans="1:12" hidden="1">
      <c r="A747" s="28">
        <f t="shared" si="20"/>
        <v>40594</v>
      </c>
      <c r="B747" s="29">
        <v>40594</v>
      </c>
      <c r="C747" s="35">
        <f t="shared" si="22"/>
        <v>3.2500000000000001E-2</v>
      </c>
      <c r="E747" s="25" t="str">
        <f t="shared" si="21"/>
        <v>1Q2011</v>
      </c>
      <c r="F747" s="26">
        <f>+F746</f>
        <v>3.2500000000000001E-2</v>
      </c>
      <c r="H747" s="22">
        <v>40575</v>
      </c>
      <c r="I747" s="38">
        <f t="shared" si="23"/>
        <v>3.2499999999999994E-2</v>
      </c>
      <c r="J747" s="48" t="s">
        <v>143</v>
      </c>
    </row>
    <row r="748" spans="1:12" hidden="1">
      <c r="A748" s="19">
        <f t="shared" si="20"/>
        <v>40622</v>
      </c>
      <c r="B748" s="20">
        <v>40622</v>
      </c>
      <c r="C748" s="49">
        <f t="shared" si="22"/>
        <v>3.2500000000000001E-2</v>
      </c>
      <c r="D748" s="31"/>
      <c r="E748" s="25" t="str">
        <f t="shared" si="21"/>
        <v>1Q2011</v>
      </c>
      <c r="F748" s="26">
        <f>+F747</f>
        <v>3.2500000000000001E-2</v>
      </c>
      <c r="H748" s="22">
        <v>40603</v>
      </c>
      <c r="I748" s="38">
        <f t="shared" si="23"/>
        <v>3.2499999999999994E-2</v>
      </c>
      <c r="J748" s="48" t="s">
        <v>144</v>
      </c>
    </row>
    <row r="749" spans="1:12" hidden="1">
      <c r="A749" s="19">
        <f t="shared" si="20"/>
        <v>40653</v>
      </c>
      <c r="B749" s="20">
        <v>40653</v>
      </c>
      <c r="C749" s="49">
        <f t="shared" si="22"/>
        <v>3.2500000000000001E-2</v>
      </c>
      <c r="D749" s="31"/>
      <c r="E749" s="25" t="str">
        <f t="shared" si="21"/>
        <v>2Q2011</v>
      </c>
      <c r="F749" s="26">
        <f>IF(COUNTIF(C745:C747,"&gt;0")&lt;3,"N/A",AVERAGE(C745:C747))</f>
        <v>3.2500000000000001E-2</v>
      </c>
      <c r="H749" s="22">
        <v>40634</v>
      </c>
      <c r="I749" s="38">
        <f t="shared" si="23"/>
        <v>3.2499999999999994E-2</v>
      </c>
      <c r="J749" s="48" t="s">
        <v>145</v>
      </c>
    </row>
    <row r="750" spans="1:12" hidden="1">
      <c r="A750" s="28">
        <f t="shared" si="20"/>
        <v>40683</v>
      </c>
      <c r="B750" s="29">
        <v>40683</v>
      </c>
      <c r="C750" s="49">
        <f t="shared" si="22"/>
        <v>3.2500000000000001E-2</v>
      </c>
      <c r="D750" s="31"/>
      <c r="E750" s="25" t="str">
        <f t="shared" si="21"/>
        <v>2Q2011</v>
      </c>
      <c r="F750" s="26">
        <f>+F749</f>
        <v>3.2500000000000001E-2</v>
      </c>
      <c r="H750" s="22">
        <v>40664</v>
      </c>
      <c r="I750" s="38">
        <f t="shared" si="23"/>
        <v>3.2499999999999994E-2</v>
      </c>
      <c r="J750" s="48" t="s">
        <v>146</v>
      </c>
    </row>
    <row r="751" spans="1:12" hidden="1">
      <c r="A751" s="19">
        <f t="shared" si="20"/>
        <v>40714</v>
      </c>
      <c r="B751" s="20">
        <v>40714</v>
      </c>
      <c r="C751" s="39">
        <f t="shared" ref="C751:C804" si="24">+C750</f>
        <v>3.2500000000000001E-2</v>
      </c>
      <c r="E751" s="25" t="str">
        <f t="shared" si="21"/>
        <v>2Q2011</v>
      </c>
      <c r="F751" s="26">
        <f>+F750</f>
        <v>3.2500000000000001E-2</v>
      </c>
      <c r="H751" s="22">
        <v>40695</v>
      </c>
      <c r="I751" s="38">
        <f t="shared" si="23"/>
        <v>3.2499999999999994E-2</v>
      </c>
      <c r="J751" s="48" t="s">
        <v>147</v>
      </c>
    </row>
    <row r="752" spans="1:12" hidden="1">
      <c r="A752" s="19">
        <f t="shared" si="20"/>
        <v>40744</v>
      </c>
      <c r="B752" s="20">
        <v>40744</v>
      </c>
      <c r="C752" s="39">
        <f t="shared" si="24"/>
        <v>3.2500000000000001E-2</v>
      </c>
      <c r="E752" s="25" t="str">
        <f t="shared" si="21"/>
        <v>3Q2011</v>
      </c>
      <c r="F752" s="26">
        <f>IF(COUNTIF(C748:C750,"&gt;0")&lt;3,"N/A",AVERAGE(C748:C750))</f>
        <v>3.2500000000000001E-2</v>
      </c>
      <c r="H752" s="22">
        <v>40725</v>
      </c>
      <c r="I752" s="38">
        <f t="shared" si="23"/>
        <v>3.2499999999999994E-2</v>
      </c>
      <c r="J752" s="48" t="s">
        <v>148</v>
      </c>
    </row>
    <row r="753" spans="1:10" hidden="1">
      <c r="A753" s="28">
        <f t="shared" si="20"/>
        <v>40775</v>
      </c>
      <c r="B753" s="29">
        <v>40775</v>
      </c>
      <c r="C753" s="39">
        <f t="shared" si="24"/>
        <v>3.2500000000000001E-2</v>
      </c>
      <c r="E753" s="25" t="str">
        <f t="shared" si="21"/>
        <v>3Q2011</v>
      </c>
      <c r="F753" s="26">
        <f>+F752</f>
        <v>3.2500000000000001E-2</v>
      </c>
      <c r="H753" s="22">
        <v>40756</v>
      </c>
      <c r="I753" s="38">
        <f t="shared" si="23"/>
        <v>3.2499999999999994E-2</v>
      </c>
      <c r="J753" s="48" t="s">
        <v>149</v>
      </c>
    </row>
    <row r="754" spans="1:10" hidden="1">
      <c r="A754" s="19">
        <f t="shared" si="20"/>
        <v>40806</v>
      </c>
      <c r="B754" s="20">
        <v>40806</v>
      </c>
      <c r="C754" s="39">
        <f t="shared" si="24"/>
        <v>3.2500000000000001E-2</v>
      </c>
      <c r="E754" s="25" t="str">
        <f t="shared" si="21"/>
        <v>3Q2011</v>
      </c>
      <c r="F754" s="26">
        <f>+F753</f>
        <v>3.2500000000000001E-2</v>
      </c>
      <c r="H754" s="22">
        <v>40787</v>
      </c>
      <c r="I754" s="38">
        <f t="shared" si="23"/>
        <v>3.2499999999999994E-2</v>
      </c>
      <c r="J754" s="48" t="s">
        <v>150</v>
      </c>
    </row>
    <row r="755" spans="1:10" hidden="1">
      <c r="A755" s="19">
        <f t="shared" si="20"/>
        <v>40836</v>
      </c>
      <c r="B755" s="20">
        <v>40836</v>
      </c>
      <c r="C755" s="39">
        <f t="shared" si="24"/>
        <v>3.2500000000000001E-2</v>
      </c>
      <c r="E755" s="25" t="str">
        <f t="shared" si="21"/>
        <v>4Q2011</v>
      </c>
      <c r="F755" s="26">
        <f>IF(COUNTIF(C751:C753,"&gt;0")&lt;3,"N/A",AVERAGE(C751:C753))</f>
        <v>3.2500000000000001E-2</v>
      </c>
      <c r="H755" s="22">
        <v>40817</v>
      </c>
      <c r="I755" s="38">
        <f t="shared" si="23"/>
        <v>3.2499999999999994E-2</v>
      </c>
      <c r="J755" s="48" t="s">
        <v>151</v>
      </c>
    </row>
    <row r="756" spans="1:10" hidden="1">
      <c r="A756" s="28">
        <f t="shared" si="20"/>
        <v>40867</v>
      </c>
      <c r="B756" s="29">
        <v>40867</v>
      </c>
      <c r="C756" s="39">
        <f t="shared" si="24"/>
        <v>3.2500000000000001E-2</v>
      </c>
      <c r="E756" s="25" t="str">
        <f t="shared" si="21"/>
        <v>4Q2011</v>
      </c>
      <c r="F756" s="26">
        <f>+F755</f>
        <v>3.2500000000000001E-2</v>
      </c>
      <c r="H756" s="22">
        <v>40848</v>
      </c>
      <c r="I756" s="38">
        <f t="shared" si="23"/>
        <v>3.2499999999999994E-2</v>
      </c>
      <c r="J756" s="48" t="s">
        <v>152</v>
      </c>
    </row>
    <row r="757" spans="1:10" hidden="1">
      <c r="A757" s="19">
        <f t="shared" si="20"/>
        <v>40897</v>
      </c>
      <c r="B757" s="20">
        <v>40897</v>
      </c>
      <c r="C757" s="39">
        <f t="shared" si="24"/>
        <v>3.2500000000000001E-2</v>
      </c>
      <c r="E757" s="25" t="str">
        <f t="shared" si="21"/>
        <v>4Q2011</v>
      </c>
      <c r="F757" s="26">
        <f>+F756</f>
        <v>3.2500000000000001E-2</v>
      </c>
      <c r="H757" s="22">
        <v>40878</v>
      </c>
      <c r="I757" s="38">
        <f t="shared" si="23"/>
        <v>3.2499999999999994E-2</v>
      </c>
      <c r="J757" s="48" t="s">
        <v>153</v>
      </c>
    </row>
    <row r="758" spans="1:10" hidden="1">
      <c r="A758" s="19">
        <f t="shared" si="20"/>
        <v>40928</v>
      </c>
      <c r="B758" s="20">
        <v>40928</v>
      </c>
      <c r="C758" s="39">
        <f t="shared" si="24"/>
        <v>3.2500000000000001E-2</v>
      </c>
      <c r="E758" s="25" t="str">
        <f t="shared" si="21"/>
        <v>1Q2012</v>
      </c>
      <c r="F758" s="26">
        <f>IF(COUNTIF(C754:C756,"&gt;0")&lt;3,"N/A",AVERAGE(C754:C756))</f>
        <v>3.2500000000000001E-2</v>
      </c>
      <c r="H758" s="22">
        <v>40909</v>
      </c>
      <c r="I758" s="38">
        <f t="shared" si="23"/>
        <v>3.2499999999999994E-2</v>
      </c>
      <c r="J758" s="48" t="s">
        <v>154</v>
      </c>
    </row>
    <row r="759" spans="1:10" hidden="1">
      <c r="A759" s="28">
        <f t="shared" si="20"/>
        <v>40959</v>
      </c>
      <c r="B759" s="29">
        <v>40959</v>
      </c>
      <c r="C759" s="39">
        <f t="shared" si="24"/>
        <v>3.2500000000000001E-2</v>
      </c>
      <c r="E759" s="25" t="str">
        <f t="shared" si="21"/>
        <v>1Q2012</v>
      </c>
      <c r="F759" s="26">
        <f>+F758</f>
        <v>3.2500000000000001E-2</v>
      </c>
      <c r="H759" s="22">
        <v>40940</v>
      </c>
      <c r="I759" s="38">
        <f t="shared" si="23"/>
        <v>3.2499999999999994E-2</v>
      </c>
      <c r="J759" s="48" t="s">
        <v>155</v>
      </c>
    </row>
    <row r="760" spans="1:10" hidden="1">
      <c r="A760" s="19">
        <f t="shared" si="20"/>
        <v>40988</v>
      </c>
      <c r="B760" s="20">
        <v>40988</v>
      </c>
      <c r="C760" s="39">
        <f t="shared" si="24"/>
        <v>3.2500000000000001E-2</v>
      </c>
      <c r="E760" s="25" t="str">
        <f t="shared" si="21"/>
        <v>1Q2012</v>
      </c>
      <c r="F760" s="26">
        <f>+F759</f>
        <v>3.2500000000000001E-2</v>
      </c>
      <c r="H760" s="22">
        <v>40969</v>
      </c>
      <c r="I760" s="38">
        <f t="shared" si="23"/>
        <v>3.2499999999999994E-2</v>
      </c>
      <c r="J760" s="48" t="s">
        <v>156</v>
      </c>
    </row>
    <row r="761" spans="1:10" hidden="1">
      <c r="A761" s="19">
        <f t="shared" si="20"/>
        <v>41019</v>
      </c>
      <c r="B761" s="20">
        <v>41019</v>
      </c>
      <c r="C761" s="39">
        <f t="shared" si="24"/>
        <v>3.2500000000000001E-2</v>
      </c>
      <c r="E761" s="25" t="str">
        <f t="shared" si="21"/>
        <v>2Q2012</v>
      </c>
      <c r="F761" s="26">
        <f>IF(COUNTIF(C757:C759,"&gt;0")&lt;3,"N/A",AVERAGE(C757:C759))</f>
        <v>3.2500000000000001E-2</v>
      </c>
      <c r="H761" s="22">
        <v>41000</v>
      </c>
      <c r="I761" s="38">
        <f t="shared" si="23"/>
        <v>3.2499999999999994E-2</v>
      </c>
      <c r="J761" s="48" t="s">
        <v>157</v>
      </c>
    </row>
    <row r="762" spans="1:10" hidden="1">
      <c r="A762" s="28">
        <f t="shared" si="20"/>
        <v>41049</v>
      </c>
      <c r="B762" s="29">
        <v>41049</v>
      </c>
      <c r="C762" s="39">
        <f t="shared" si="24"/>
        <v>3.2500000000000001E-2</v>
      </c>
      <c r="E762" s="25" t="str">
        <f t="shared" si="21"/>
        <v>2Q2012</v>
      </c>
      <c r="F762" s="26">
        <f>+F761</f>
        <v>3.2500000000000001E-2</v>
      </c>
      <c r="H762" s="22">
        <v>41030</v>
      </c>
      <c r="I762" s="38">
        <f t="shared" si="23"/>
        <v>3.2499999999999994E-2</v>
      </c>
      <c r="J762" s="48" t="s">
        <v>158</v>
      </c>
    </row>
    <row r="763" spans="1:10" hidden="1">
      <c r="A763" s="19">
        <f t="shared" si="20"/>
        <v>41080</v>
      </c>
      <c r="B763" s="20">
        <v>41080</v>
      </c>
      <c r="C763" s="39">
        <f t="shared" si="24"/>
        <v>3.2500000000000001E-2</v>
      </c>
      <c r="E763" s="25" t="str">
        <f t="shared" si="21"/>
        <v>2Q2012</v>
      </c>
      <c r="F763" s="26">
        <f>+F762</f>
        <v>3.2500000000000001E-2</v>
      </c>
      <c r="H763" s="22">
        <v>41061</v>
      </c>
      <c r="I763" s="38">
        <f t="shared" si="23"/>
        <v>3.2499999999999994E-2</v>
      </c>
      <c r="J763" s="48" t="s">
        <v>159</v>
      </c>
    </row>
    <row r="764" spans="1:10" hidden="1">
      <c r="A764" s="19">
        <f t="shared" si="20"/>
        <v>41110</v>
      </c>
      <c r="B764" s="20">
        <v>41110</v>
      </c>
      <c r="C764" s="39">
        <f t="shared" si="24"/>
        <v>3.2500000000000001E-2</v>
      </c>
      <c r="E764" s="25" t="str">
        <f t="shared" si="21"/>
        <v>3Q2012</v>
      </c>
      <c r="F764" s="26">
        <f>IF(COUNTIF(C760:C762,"&gt;0")&lt;3,"N/A",AVERAGE(C760:C762))</f>
        <v>3.2500000000000001E-2</v>
      </c>
      <c r="H764" s="22">
        <v>41091</v>
      </c>
      <c r="I764" s="38">
        <f t="shared" si="23"/>
        <v>3.2499999999999994E-2</v>
      </c>
      <c r="J764" s="48" t="s">
        <v>160</v>
      </c>
    </row>
    <row r="765" spans="1:10" hidden="1">
      <c r="A765" s="28">
        <f t="shared" si="20"/>
        <v>41141</v>
      </c>
      <c r="B765" s="29">
        <v>41141</v>
      </c>
      <c r="C765" s="39">
        <f t="shared" si="24"/>
        <v>3.2500000000000001E-2</v>
      </c>
      <c r="E765" s="25" t="str">
        <f t="shared" si="21"/>
        <v>3Q2012</v>
      </c>
      <c r="F765" s="26">
        <f>+F764</f>
        <v>3.2500000000000001E-2</v>
      </c>
      <c r="H765" s="22">
        <v>41122</v>
      </c>
      <c r="I765" s="38">
        <f t="shared" si="23"/>
        <v>3.2499999999999994E-2</v>
      </c>
      <c r="J765" s="48" t="s">
        <v>161</v>
      </c>
    </row>
    <row r="766" spans="1:10" hidden="1">
      <c r="A766" s="19">
        <f t="shared" si="20"/>
        <v>41172</v>
      </c>
      <c r="B766" s="20">
        <v>41172</v>
      </c>
      <c r="C766" s="39">
        <f t="shared" si="24"/>
        <v>3.2500000000000001E-2</v>
      </c>
      <c r="E766" s="25" t="str">
        <f t="shared" si="21"/>
        <v>3Q2012</v>
      </c>
      <c r="F766" s="26">
        <f>+F765</f>
        <v>3.2500000000000001E-2</v>
      </c>
      <c r="H766" s="22">
        <v>41153</v>
      </c>
      <c r="I766" s="38">
        <f t="shared" si="23"/>
        <v>3.2499999999999994E-2</v>
      </c>
      <c r="J766" s="48" t="s">
        <v>162</v>
      </c>
    </row>
    <row r="767" spans="1:10" hidden="1">
      <c r="A767" s="19">
        <f t="shared" si="20"/>
        <v>41202</v>
      </c>
      <c r="B767" s="20">
        <v>41202</v>
      </c>
      <c r="C767" s="39">
        <f t="shared" si="24"/>
        <v>3.2500000000000001E-2</v>
      </c>
      <c r="E767" s="25" t="str">
        <f t="shared" si="21"/>
        <v>4Q2012</v>
      </c>
      <c r="F767" s="26">
        <f>IF(COUNTIF(C763:C765,"&gt;0")&lt;3,"N/A",AVERAGE(C763:C765))</f>
        <v>3.2500000000000001E-2</v>
      </c>
      <c r="H767" s="22">
        <v>41183</v>
      </c>
      <c r="I767" s="38">
        <f t="shared" si="23"/>
        <v>3.2499999999999994E-2</v>
      </c>
      <c r="J767" s="48" t="s">
        <v>163</v>
      </c>
    </row>
    <row r="768" spans="1:10" hidden="1">
      <c r="A768" s="28">
        <f t="shared" si="20"/>
        <v>41233</v>
      </c>
      <c r="B768" s="29">
        <v>41233</v>
      </c>
      <c r="C768" s="39">
        <f t="shared" si="24"/>
        <v>3.2500000000000001E-2</v>
      </c>
      <c r="E768" s="25" t="str">
        <f t="shared" si="21"/>
        <v>4Q2012</v>
      </c>
      <c r="F768" s="26">
        <f>+F767</f>
        <v>3.2500000000000001E-2</v>
      </c>
      <c r="H768" s="22">
        <v>41214</v>
      </c>
      <c r="I768" s="38">
        <f t="shared" si="23"/>
        <v>3.2499999999999994E-2</v>
      </c>
      <c r="J768" s="48" t="s">
        <v>164</v>
      </c>
    </row>
    <row r="769" spans="1:10" hidden="1">
      <c r="A769" s="19">
        <f t="shared" si="20"/>
        <v>41263</v>
      </c>
      <c r="B769" s="20">
        <v>41263</v>
      </c>
      <c r="C769" s="39">
        <f t="shared" si="24"/>
        <v>3.2500000000000001E-2</v>
      </c>
      <c r="E769" s="25" t="str">
        <f t="shared" si="21"/>
        <v>4Q2012</v>
      </c>
      <c r="F769" s="26">
        <f>+F768</f>
        <v>3.2500000000000001E-2</v>
      </c>
      <c r="H769" s="22">
        <v>41244</v>
      </c>
      <c r="I769" s="38">
        <f t="shared" si="23"/>
        <v>3.2499999999999994E-2</v>
      </c>
      <c r="J769" s="48" t="s">
        <v>165</v>
      </c>
    </row>
    <row r="770" spans="1:10" hidden="1">
      <c r="A770" s="19">
        <f t="shared" si="20"/>
        <v>41294</v>
      </c>
      <c r="B770" s="20">
        <v>41294</v>
      </c>
      <c r="C770" s="39">
        <f t="shared" si="24"/>
        <v>3.2500000000000001E-2</v>
      </c>
      <c r="E770" s="25" t="str">
        <f t="shared" si="21"/>
        <v>1Q2013</v>
      </c>
      <c r="F770" s="26">
        <f>IF(COUNTIF(C766:C768,"&gt;0")&lt;3,"N/A",AVERAGE(C766:C768))</f>
        <v>3.2500000000000001E-2</v>
      </c>
      <c r="H770" s="22">
        <v>41275</v>
      </c>
      <c r="I770" s="38">
        <f t="shared" si="23"/>
        <v>3.2499999999999994E-2</v>
      </c>
      <c r="J770" s="48" t="s">
        <v>166</v>
      </c>
    </row>
    <row r="771" spans="1:10" hidden="1">
      <c r="A771" s="28">
        <f t="shared" si="20"/>
        <v>41325</v>
      </c>
      <c r="B771" s="29">
        <v>41325</v>
      </c>
      <c r="C771" s="39">
        <f t="shared" si="24"/>
        <v>3.2500000000000001E-2</v>
      </c>
      <c r="E771" s="25" t="str">
        <f t="shared" si="21"/>
        <v>1Q2013</v>
      </c>
      <c r="F771" s="26">
        <f>+F770</f>
        <v>3.2500000000000001E-2</v>
      </c>
      <c r="H771" s="22">
        <v>41306</v>
      </c>
      <c r="I771" s="38">
        <f t="shared" si="23"/>
        <v>3.2499999999999994E-2</v>
      </c>
      <c r="J771" s="48" t="s">
        <v>167</v>
      </c>
    </row>
    <row r="772" spans="1:10" hidden="1">
      <c r="A772" s="19">
        <f t="shared" si="20"/>
        <v>41353</v>
      </c>
      <c r="B772" s="20">
        <v>41353</v>
      </c>
      <c r="C772" s="39">
        <f t="shared" si="24"/>
        <v>3.2500000000000001E-2</v>
      </c>
      <c r="E772" s="25" t="str">
        <f t="shared" si="21"/>
        <v>1Q2013</v>
      </c>
      <c r="F772" s="26">
        <f>+F771</f>
        <v>3.2500000000000001E-2</v>
      </c>
      <c r="H772" s="22">
        <v>41334</v>
      </c>
      <c r="I772" s="38">
        <f t="shared" si="23"/>
        <v>3.2499999999999994E-2</v>
      </c>
      <c r="J772" s="48" t="s">
        <v>168</v>
      </c>
    </row>
    <row r="773" spans="1:10" hidden="1">
      <c r="A773" s="19">
        <f t="shared" ref="A773:A836" si="25">+B773</f>
        <v>41384</v>
      </c>
      <c r="B773" s="20">
        <v>41384</v>
      </c>
      <c r="C773" s="39">
        <f t="shared" si="24"/>
        <v>3.2500000000000001E-2</v>
      </c>
      <c r="E773" s="25" t="str">
        <f t="shared" si="21"/>
        <v>2Q2013</v>
      </c>
      <c r="F773" s="26">
        <f>IF(COUNTIF(C769:C771,"&gt;0")&lt;3,"N/A",AVERAGE(C769:C771))</f>
        <v>3.2500000000000001E-2</v>
      </c>
      <c r="H773" s="22">
        <v>41365</v>
      </c>
      <c r="I773" s="38">
        <f t="shared" si="23"/>
        <v>3.2499999999999994E-2</v>
      </c>
      <c r="J773" s="48" t="s">
        <v>169</v>
      </c>
    </row>
    <row r="774" spans="1:10" hidden="1">
      <c r="A774" s="28">
        <f t="shared" si="25"/>
        <v>41414</v>
      </c>
      <c r="B774" s="29">
        <v>41414</v>
      </c>
      <c r="C774" s="39">
        <f t="shared" si="24"/>
        <v>3.2500000000000001E-2</v>
      </c>
      <c r="E774" s="25" t="str">
        <f t="shared" si="21"/>
        <v>2Q2013</v>
      </c>
      <c r="F774" s="26">
        <f>+F773</f>
        <v>3.2500000000000001E-2</v>
      </c>
      <c r="H774" s="22">
        <v>41395</v>
      </c>
      <c r="I774" s="38">
        <f t="shared" si="23"/>
        <v>3.2499999999999994E-2</v>
      </c>
      <c r="J774" s="48" t="s">
        <v>170</v>
      </c>
    </row>
    <row r="775" spans="1:10" hidden="1">
      <c r="A775" s="19">
        <f t="shared" si="25"/>
        <v>41445</v>
      </c>
      <c r="B775" s="20">
        <v>41445</v>
      </c>
      <c r="C775" s="39">
        <f t="shared" si="24"/>
        <v>3.2500000000000001E-2</v>
      </c>
      <c r="E775" s="25" t="str">
        <f t="shared" si="21"/>
        <v>2Q2013</v>
      </c>
      <c r="F775" s="26">
        <f>+F774</f>
        <v>3.2500000000000001E-2</v>
      </c>
      <c r="H775" s="22">
        <v>41426</v>
      </c>
      <c r="I775" s="38">
        <f t="shared" si="23"/>
        <v>3.2499999999999994E-2</v>
      </c>
      <c r="J775" s="48" t="s">
        <v>171</v>
      </c>
    </row>
    <row r="776" spans="1:10" hidden="1">
      <c r="A776" s="19">
        <f t="shared" si="25"/>
        <v>41475</v>
      </c>
      <c r="B776" s="20">
        <v>41475</v>
      </c>
      <c r="C776" s="39">
        <f t="shared" si="24"/>
        <v>3.2500000000000001E-2</v>
      </c>
      <c r="E776" s="25" t="str">
        <f t="shared" si="21"/>
        <v>3Q2013</v>
      </c>
      <c r="F776" s="26">
        <f>IF(COUNTIF(C772:C774,"&gt;0")&lt;3,"N/A",AVERAGE(C772:C774))</f>
        <v>3.2500000000000001E-2</v>
      </c>
      <c r="H776" s="22">
        <v>41456</v>
      </c>
      <c r="I776" s="38">
        <f t="shared" si="23"/>
        <v>3.2499999999999994E-2</v>
      </c>
      <c r="J776" s="48" t="s">
        <v>172</v>
      </c>
    </row>
    <row r="777" spans="1:10" hidden="1">
      <c r="A777" s="28">
        <f t="shared" si="25"/>
        <v>41506</v>
      </c>
      <c r="B777" s="29">
        <v>41506</v>
      </c>
      <c r="C777" s="39">
        <f t="shared" si="24"/>
        <v>3.2500000000000001E-2</v>
      </c>
      <c r="E777" s="25" t="str">
        <f t="shared" si="21"/>
        <v>3Q2013</v>
      </c>
      <c r="F777" s="26">
        <f>+F776</f>
        <v>3.2500000000000001E-2</v>
      </c>
      <c r="H777" s="22">
        <v>41487</v>
      </c>
      <c r="I777" s="38">
        <f t="shared" si="23"/>
        <v>3.2499999999999994E-2</v>
      </c>
      <c r="J777" s="48" t="s">
        <v>173</v>
      </c>
    </row>
    <row r="778" spans="1:10" hidden="1">
      <c r="A778" s="19">
        <f t="shared" si="25"/>
        <v>41537</v>
      </c>
      <c r="B778" s="20">
        <v>41537</v>
      </c>
      <c r="C778" s="39">
        <f t="shared" si="24"/>
        <v>3.2500000000000001E-2</v>
      </c>
      <c r="E778" s="25" t="str">
        <f t="shared" si="21"/>
        <v>3Q2013</v>
      </c>
      <c r="F778" s="26">
        <f>+F777</f>
        <v>3.2500000000000001E-2</v>
      </c>
      <c r="H778" s="22">
        <v>41518</v>
      </c>
      <c r="I778" s="38">
        <f t="shared" si="23"/>
        <v>3.2499999999999994E-2</v>
      </c>
      <c r="J778" s="48" t="s">
        <v>174</v>
      </c>
    </row>
    <row r="779" spans="1:10" hidden="1">
      <c r="A779" s="19">
        <f t="shared" si="25"/>
        <v>41567</v>
      </c>
      <c r="B779" s="20">
        <v>41567</v>
      </c>
      <c r="C779" s="39">
        <f t="shared" si="24"/>
        <v>3.2500000000000001E-2</v>
      </c>
      <c r="E779" s="25" t="str">
        <f t="shared" ref="E779:E842" si="26">IF(MONTH(B779)&lt;4,"1",IF(MONTH(B779)&lt;7,"2",IF(MONTH(B779)&lt;10,"3","4")))&amp;"Q"&amp;YEAR(B779)</f>
        <v>4Q2013</v>
      </c>
      <c r="F779" s="26">
        <f>IF(COUNTIF(C775:C777,"&gt;0")&lt;3,"N/A",AVERAGE(C775:C777))</f>
        <v>3.2500000000000001E-2</v>
      </c>
      <c r="H779" s="22">
        <v>41548</v>
      </c>
      <c r="I779" s="38">
        <f t="shared" si="23"/>
        <v>3.2499999999999994E-2</v>
      </c>
      <c r="J779" s="48" t="s">
        <v>175</v>
      </c>
    </row>
    <row r="780" spans="1:10" hidden="1">
      <c r="A780" s="28">
        <f t="shared" si="25"/>
        <v>41598</v>
      </c>
      <c r="B780" s="29">
        <v>41598</v>
      </c>
      <c r="C780" s="39">
        <f t="shared" si="24"/>
        <v>3.2500000000000001E-2</v>
      </c>
      <c r="E780" s="25" t="str">
        <f t="shared" si="26"/>
        <v>4Q2013</v>
      </c>
      <c r="F780" s="26">
        <f>+F779</f>
        <v>3.2500000000000001E-2</v>
      </c>
      <c r="H780" s="22">
        <v>41579</v>
      </c>
      <c r="I780" s="38">
        <f t="shared" si="23"/>
        <v>3.2499999999999994E-2</v>
      </c>
      <c r="J780" s="48" t="s">
        <v>176</v>
      </c>
    </row>
    <row r="781" spans="1:10" hidden="1">
      <c r="A781" s="19">
        <f t="shared" si="25"/>
        <v>41628</v>
      </c>
      <c r="B781" s="20">
        <v>41628</v>
      </c>
      <c r="C781" s="39">
        <f t="shared" si="24"/>
        <v>3.2500000000000001E-2</v>
      </c>
      <c r="E781" s="25" t="str">
        <f t="shared" si="26"/>
        <v>4Q2013</v>
      </c>
      <c r="F781" s="26">
        <f>+F780</f>
        <v>3.2500000000000001E-2</v>
      </c>
      <c r="H781" s="22">
        <v>41609</v>
      </c>
      <c r="I781" s="38">
        <f t="shared" si="23"/>
        <v>3.2499999999999994E-2</v>
      </c>
      <c r="J781" s="48" t="s">
        <v>177</v>
      </c>
    </row>
    <row r="782" spans="1:10" hidden="1">
      <c r="A782" s="19">
        <f t="shared" si="25"/>
        <v>41659</v>
      </c>
      <c r="B782" s="20">
        <v>41659</v>
      </c>
      <c r="C782" s="39">
        <f t="shared" si="24"/>
        <v>3.2500000000000001E-2</v>
      </c>
      <c r="E782" s="25" t="str">
        <f t="shared" si="26"/>
        <v>1Q2014</v>
      </c>
      <c r="F782" s="26">
        <f>IF(COUNTIF(C778:C780,"&gt;0")&lt;3,"N/A",AVERAGE(C778:C780))</f>
        <v>3.2500000000000001E-2</v>
      </c>
      <c r="H782" s="22">
        <v>41640</v>
      </c>
      <c r="I782" s="38">
        <f t="shared" si="23"/>
        <v>3.2499999999999994E-2</v>
      </c>
      <c r="J782" s="48" t="s">
        <v>178</v>
      </c>
    </row>
    <row r="783" spans="1:10" hidden="1">
      <c r="A783" s="28">
        <f t="shared" si="25"/>
        <v>41690</v>
      </c>
      <c r="B783" s="29">
        <v>41690</v>
      </c>
      <c r="C783" s="39">
        <f t="shared" si="24"/>
        <v>3.2500000000000001E-2</v>
      </c>
      <c r="E783" s="25" t="str">
        <f t="shared" si="26"/>
        <v>1Q2014</v>
      </c>
      <c r="F783" s="26">
        <f>+F782</f>
        <v>3.2500000000000001E-2</v>
      </c>
      <c r="H783" s="22">
        <v>41671</v>
      </c>
      <c r="I783" s="38">
        <f t="shared" si="23"/>
        <v>3.2499999999999994E-2</v>
      </c>
      <c r="J783" s="48" t="s">
        <v>179</v>
      </c>
    </row>
    <row r="784" spans="1:10" hidden="1">
      <c r="A784" s="19">
        <f t="shared" si="25"/>
        <v>41718</v>
      </c>
      <c r="B784" s="20">
        <v>41718</v>
      </c>
      <c r="C784" s="39">
        <f t="shared" si="24"/>
        <v>3.2500000000000001E-2</v>
      </c>
      <c r="E784" s="25" t="str">
        <f t="shared" si="26"/>
        <v>1Q2014</v>
      </c>
      <c r="F784" s="26">
        <f>+F783</f>
        <v>3.2500000000000001E-2</v>
      </c>
      <c r="H784" s="22">
        <v>41699</v>
      </c>
      <c r="I784" s="38">
        <f t="shared" si="23"/>
        <v>3.2499999999999994E-2</v>
      </c>
      <c r="J784" s="48" t="s">
        <v>180</v>
      </c>
    </row>
    <row r="785" spans="1:23" hidden="1">
      <c r="A785" s="19">
        <f t="shared" si="25"/>
        <v>41749</v>
      </c>
      <c r="B785" s="20">
        <v>41749</v>
      </c>
      <c r="C785" s="39">
        <f t="shared" si="24"/>
        <v>3.2500000000000001E-2</v>
      </c>
      <c r="E785" s="25" t="str">
        <f t="shared" si="26"/>
        <v>2Q2014</v>
      </c>
      <c r="F785" s="26">
        <f>IF(COUNTIF(C781:C783,"&gt;0")&lt;3,"N/A",AVERAGE(C781:C783))</f>
        <v>3.2500000000000001E-2</v>
      </c>
      <c r="H785" s="22">
        <v>41730</v>
      </c>
      <c r="I785" s="38">
        <f t="shared" si="23"/>
        <v>3.2499999999999994E-2</v>
      </c>
      <c r="J785" s="48" t="s">
        <v>181</v>
      </c>
      <c r="K785" s="50"/>
    </row>
    <row r="786" spans="1:23" hidden="1">
      <c r="A786" s="28">
        <f t="shared" si="25"/>
        <v>41779</v>
      </c>
      <c r="B786" s="29">
        <v>41779</v>
      </c>
      <c r="C786" s="39">
        <f t="shared" si="24"/>
        <v>3.2500000000000001E-2</v>
      </c>
      <c r="E786" s="25" t="str">
        <f t="shared" si="26"/>
        <v>2Q2014</v>
      </c>
      <c r="F786" s="26">
        <f>+F785</f>
        <v>3.2500000000000001E-2</v>
      </c>
      <c r="H786" s="22">
        <v>41760</v>
      </c>
      <c r="I786" s="38">
        <f t="shared" si="23"/>
        <v>3.2499999999999994E-2</v>
      </c>
      <c r="J786" s="48" t="s">
        <v>182</v>
      </c>
      <c r="K786" s="50"/>
    </row>
    <row r="787" spans="1:23" hidden="1">
      <c r="A787" s="19">
        <f t="shared" si="25"/>
        <v>41810</v>
      </c>
      <c r="B787" s="20">
        <v>41810</v>
      </c>
      <c r="C787" s="39">
        <f t="shared" si="24"/>
        <v>3.2500000000000001E-2</v>
      </c>
      <c r="E787" s="25" t="str">
        <f t="shared" si="26"/>
        <v>2Q2014</v>
      </c>
      <c r="F787" s="26">
        <f>+F786</f>
        <v>3.2500000000000001E-2</v>
      </c>
      <c r="H787" s="22">
        <v>41791</v>
      </c>
      <c r="I787" s="38">
        <f t="shared" si="23"/>
        <v>3.2499999999999994E-2</v>
      </c>
      <c r="J787" s="48" t="s">
        <v>183</v>
      </c>
      <c r="K787" s="50"/>
    </row>
    <row r="788" spans="1:23" hidden="1">
      <c r="A788" s="19">
        <f t="shared" si="25"/>
        <v>41840</v>
      </c>
      <c r="B788" s="20">
        <v>41840</v>
      </c>
      <c r="C788" s="39">
        <f t="shared" si="24"/>
        <v>3.2500000000000001E-2</v>
      </c>
      <c r="E788" s="25" t="str">
        <f t="shared" si="26"/>
        <v>3Q2014</v>
      </c>
      <c r="F788" s="26">
        <f>IF(COUNTIF(C784:C786,"&gt;0")&lt;3,"N/A",AVERAGE(C784:C786))</f>
        <v>3.2500000000000001E-2</v>
      </c>
      <c r="H788" s="22">
        <v>41821</v>
      </c>
      <c r="I788" s="38">
        <f t="shared" si="23"/>
        <v>3.2499999999999994E-2</v>
      </c>
      <c r="J788" s="48" t="s">
        <v>184</v>
      </c>
      <c r="K788" s="50"/>
    </row>
    <row r="789" spans="1:23" hidden="1">
      <c r="A789" s="28">
        <f t="shared" si="25"/>
        <v>41871</v>
      </c>
      <c r="B789" s="29">
        <v>41871</v>
      </c>
      <c r="C789" s="39">
        <f t="shared" si="24"/>
        <v>3.2500000000000001E-2</v>
      </c>
      <c r="E789" s="25" t="str">
        <f t="shared" si="26"/>
        <v>3Q2014</v>
      </c>
      <c r="F789" s="26">
        <f>+F788</f>
        <v>3.2500000000000001E-2</v>
      </c>
      <c r="H789" s="22">
        <v>41852</v>
      </c>
      <c r="I789" s="38">
        <f t="shared" si="23"/>
        <v>3.2499999999999994E-2</v>
      </c>
      <c r="J789" s="48" t="s">
        <v>185</v>
      </c>
      <c r="K789" s="50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</row>
    <row r="790" spans="1:23" hidden="1">
      <c r="A790" s="19">
        <f t="shared" si="25"/>
        <v>41902</v>
      </c>
      <c r="B790" s="20">
        <v>41902</v>
      </c>
      <c r="C790" s="39">
        <f t="shared" si="24"/>
        <v>3.2500000000000001E-2</v>
      </c>
      <c r="E790" s="25" t="str">
        <f t="shared" si="26"/>
        <v>3Q2014</v>
      </c>
      <c r="F790" s="26">
        <f>+F789</f>
        <v>3.2500000000000001E-2</v>
      </c>
      <c r="H790" s="22">
        <v>41883</v>
      </c>
      <c r="I790" s="38">
        <f t="shared" si="23"/>
        <v>3.2499999999999994E-2</v>
      </c>
      <c r="J790" s="48" t="s">
        <v>186</v>
      </c>
      <c r="K790" s="50"/>
      <c r="M790" s="51"/>
      <c r="N790" s="52"/>
      <c r="O790" s="52"/>
      <c r="P790" s="52"/>
      <c r="Q790" s="52"/>
      <c r="R790" s="52"/>
      <c r="S790" s="31"/>
      <c r="T790" s="31"/>
      <c r="U790" s="31"/>
      <c r="V790" s="31"/>
      <c r="W790" s="31"/>
    </row>
    <row r="791" spans="1:23" hidden="1">
      <c r="A791" s="19">
        <f t="shared" si="25"/>
        <v>41932</v>
      </c>
      <c r="B791" s="20">
        <v>41932</v>
      </c>
      <c r="C791" s="39">
        <f t="shared" si="24"/>
        <v>3.2500000000000001E-2</v>
      </c>
      <c r="E791" s="25" t="str">
        <f t="shared" si="26"/>
        <v>4Q2014</v>
      </c>
      <c r="F791" s="26">
        <f>IF(COUNTIF(C787:C789,"&gt;0")&lt;3,"N/A",AVERAGE(C787:C789))</f>
        <v>3.2500000000000001E-2</v>
      </c>
      <c r="H791" s="22">
        <v>41913</v>
      </c>
      <c r="I791" s="38">
        <f t="shared" si="23"/>
        <v>3.2499999999999994E-2</v>
      </c>
      <c r="J791" s="48" t="s">
        <v>187</v>
      </c>
      <c r="K791" s="50"/>
      <c r="M791" s="52"/>
      <c r="N791" s="52"/>
      <c r="O791" s="52"/>
      <c r="P791" s="52"/>
      <c r="Q791" s="52"/>
      <c r="R791" s="52"/>
      <c r="S791" s="31"/>
      <c r="T791" s="31"/>
      <c r="U791" s="31"/>
      <c r="V791" s="31"/>
      <c r="W791" s="31"/>
    </row>
    <row r="792" spans="1:23" hidden="1">
      <c r="A792" s="28">
        <f t="shared" si="25"/>
        <v>41963</v>
      </c>
      <c r="B792" s="29">
        <v>41963</v>
      </c>
      <c r="C792" s="39">
        <f t="shared" si="24"/>
        <v>3.2500000000000001E-2</v>
      </c>
      <c r="E792" s="25" t="str">
        <f t="shared" si="26"/>
        <v>4Q2014</v>
      </c>
      <c r="F792" s="26">
        <f>+F791</f>
        <v>3.2500000000000001E-2</v>
      </c>
      <c r="H792" s="22">
        <v>41944</v>
      </c>
      <c r="I792" s="38">
        <f t="shared" si="23"/>
        <v>3.2499999999999994E-2</v>
      </c>
      <c r="J792" s="48" t="s">
        <v>188</v>
      </c>
      <c r="K792" s="50"/>
    </row>
    <row r="793" spans="1:23" hidden="1">
      <c r="A793" s="19">
        <f t="shared" si="25"/>
        <v>41993</v>
      </c>
      <c r="B793" s="20">
        <v>41993</v>
      </c>
      <c r="C793" s="39">
        <f t="shared" si="24"/>
        <v>3.2500000000000001E-2</v>
      </c>
      <c r="E793" s="25" t="str">
        <f t="shared" si="26"/>
        <v>4Q2014</v>
      </c>
      <c r="F793" s="26">
        <f>+F792</f>
        <v>3.2500000000000001E-2</v>
      </c>
      <c r="H793" s="22">
        <v>41974</v>
      </c>
      <c r="I793" s="38">
        <f t="shared" ref="I793:I847" si="27">AVERAGE(C781:C792)</f>
        <v>3.2499999999999994E-2</v>
      </c>
      <c r="J793" s="48" t="s">
        <v>189</v>
      </c>
      <c r="K793" s="50"/>
      <c r="M793" s="46" t="s">
        <v>190</v>
      </c>
    </row>
    <row r="794" spans="1:23" hidden="1">
      <c r="A794" s="19">
        <f t="shared" si="25"/>
        <v>42024</v>
      </c>
      <c r="B794" s="20">
        <v>42024</v>
      </c>
      <c r="C794" s="39">
        <f t="shared" si="24"/>
        <v>3.2500000000000001E-2</v>
      </c>
      <c r="E794" s="25" t="str">
        <f t="shared" si="26"/>
        <v>1Q2015</v>
      </c>
      <c r="F794" s="26">
        <f>IF(COUNTIF(C790:C792,"&gt;0")&lt;3,"N/A",AVERAGE(C790:C792))</f>
        <v>3.2500000000000001E-2</v>
      </c>
      <c r="H794" s="22">
        <v>42005</v>
      </c>
      <c r="I794" s="38">
        <f t="shared" si="27"/>
        <v>3.2499999999999994E-2</v>
      </c>
      <c r="J794" s="48" t="s">
        <v>191</v>
      </c>
      <c r="M794" s="47" t="s">
        <v>131</v>
      </c>
    </row>
    <row r="795" spans="1:23" hidden="1">
      <c r="A795" s="28">
        <f t="shared" si="25"/>
        <v>42055</v>
      </c>
      <c r="B795" s="29">
        <v>42055</v>
      </c>
      <c r="C795" s="39">
        <f t="shared" si="24"/>
        <v>3.2500000000000001E-2</v>
      </c>
      <c r="E795" s="25" t="str">
        <f t="shared" si="26"/>
        <v>1Q2015</v>
      </c>
      <c r="F795" s="26">
        <f>+F794</f>
        <v>3.2500000000000001E-2</v>
      </c>
      <c r="H795" s="22">
        <v>42036</v>
      </c>
      <c r="I795" s="38">
        <f t="shared" si="27"/>
        <v>3.2499999999999994E-2</v>
      </c>
      <c r="J795" s="48" t="s">
        <v>192</v>
      </c>
      <c r="M795" s="47" t="s">
        <v>133</v>
      </c>
    </row>
    <row r="796" spans="1:23" hidden="1">
      <c r="A796" s="19">
        <f t="shared" si="25"/>
        <v>42083</v>
      </c>
      <c r="B796" s="20">
        <v>42083</v>
      </c>
      <c r="C796" s="39">
        <f t="shared" si="24"/>
        <v>3.2500000000000001E-2</v>
      </c>
      <c r="E796" s="25" t="str">
        <f t="shared" si="26"/>
        <v>1Q2015</v>
      </c>
      <c r="F796" s="26">
        <f>+F795</f>
        <v>3.2500000000000001E-2</v>
      </c>
      <c r="H796" s="22">
        <v>42064</v>
      </c>
      <c r="I796" s="38">
        <f t="shared" si="27"/>
        <v>3.2499999999999994E-2</v>
      </c>
      <c r="J796" s="48" t="s">
        <v>193</v>
      </c>
    </row>
    <row r="797" spans="1:23" hidden="1">
      <c r="A797" s="19">
        <f t="shared" si="25"/>
        <v>42114</v>
      </c>
      <c r="B797" s="20">
        <v>42114</v>
      </c>
      <c r="C797" s="39">
        <f t="shared" si="24"/>
        <v>3.2500000000000001E-2</v>
      </c>
      <c r="E797" s="25" t="str">
        <f t="shared" si="26"/>
        <v>2Q2015</v>
      </c>
      <c r="F797" s="26">
        <f>IF(COUNTIF(C793:C795,"&gt;0")&lt;3,"N/A",AVERAGE(C793:C795))</f>
        <v>3.2500000000000001E-2</v>
      </c>
      <c r="H797" s="22">
        <v>42095</v>
      </c>
      <c r="I797" s="38">
        <f t="shared" si="27"/>
        <v>3.2499999999999994E-2</v>
      </c>
      <c r="J797" s="48" t="s">
        <v>194</v>
      </c>
    </row>
    <row r="798" spans="1:23" hidden="1">
      <c r="A798" s="28">
        <f t="shared" si="25"/>
        <v>42144</v>
      </c>
      <c r="B798" s="29">
        <v>42144</v>
      </c>
      <c r="C798" s="39">
        <f t="shared" si="24"/>
        <v>3.2500000000000001E-2</v>
      </c>
      <c r="E798" s="25" t="str">
        <f t="shared" si="26"/>
        <v>2Q2015</v>
      </c>
      <c r="F798" s="26">
        <f>+F797</f>
        <v>3.2500000000000001E-2</v>
      </c>
      <c r="H798" s="22">
        <v>42125</v>
      </c>
      <c r="I798" s="38">
        <f t="shared" si="27"/>
        <v>3.2499999999999994E-2</v>
      </c>
      <c r="J798" s="48" t="s">
        <v>195</v>
      </c>
    </row>
    <row r="799" spans="1:23" hidden="1">
      <c r="A799" s="19">
        <f t="shared" si="25"/>
        <v>42175</v>
      </c>
      <c r="B799" s="20">
        <v>42175</v>
      </c>
      <c r="C799" s="39">
        <f t="shared" si="24"/>
        <v>3.2500000000000001E-2</v>
      </c>
      <c r="E799" s="25" t="str">
        <f t="shared" si="26"/>
        <v>2Q2015</v>
      </c>
      <c r="F799" s="26">
        <f>+F798</f>
        <v>3.2500000000000001E-2</v>
      </c>
      <c r="H799" s="22">
        <v>42156</v>
      </c>
      <c r="I799" s="38">
        <f t="shared" si="27"/>
        <v>3.2499999999999994E-2</v>
      </c>
      <c r="J799" s="48" t="s">
        <v>196</v>
      </c>
    </row>
    <row r="800" spans="1:23" hidden="1">
      <c r="A800" s="19">
        <f t="shared" si="25"/>
        <v>42205</v>
      </c>
      <c r="B800" s="20">
        <v>42205</v>
      </c>
      <c r="C800" s="39">
        <f t="shared" si="24"/>
        <v>3.2500000000000001E-2</v>
      </c>
      <c r="E800" s="25" t="str">
        <f t="shared" si="26"/>
        <v>3Q2015</v>
      </c>
      <c r="F800" s="26">
        <f>IF(COUNTIF(C796:C798,"&gt;0")&lt;3,"N/A",AVERAGE(C796:C798))</f>
        <v>3.2500000000000001E-2</v>
      </c>
      <c r="H800" s="22">
        <v>42186</v>
      </c>
      <c r="I800" s="38">
        <f t="shared" si="27"/>
        <v>3.2499999999999994E-2</v>
      </c>
      <c r="J800" s="48" t="s">
        <v>197</v>
      </c>
      <c r="M800" s="17" t="s">
        <v>139</v>
      </c>
    </row>
    <row r="801" spans="1:13" hidden="1">
      <c r="A801" s="28">
        <f t="shared" si="25"/>
        <v>42236</v>
      </c>
      <c r="B801" s="29">
        <v>42236</v>
      </c>
      <c r="C801" s="39">
        <f t="shared" si="24"/>
        <v>3.2500000000000001E-2</v>
      </c>
      <c r="E801" s="25" t="str">
        <f t="shared" si="26"/>
        <v>3Q2015</v>
      </c>
      <c r="F801" s="26">
        <f>+F800</f>
        <v>3.2500000000000001E-2</v>
      </c>
      <c r="H801" s="22">
        <v>42217</v>
      </c>
      <c r="I801" s="38">
        <f t="shared" si="27"/>
        <v>3.2499999999999994E-2</v>
      </c>
      <c r="J801" s="48" t="s">
        <v>198</v>
      </c>
      <c r="M801" s="24" t="s">
        <v>141</v>
      </c>
    </row>
    <row r="802" spans="1:13" hidden="1">
      <c r="A802" s="19">
        <f t="shared" si="25"/>
        <v>42267</v>
      </c>
      <c r="B802" s="20">
        <v>42267</v>
      </c>
      <c r="C802" s="39">
        <f t="shared" si="24"/>
        <v>3.2500000000000001E-2</v>
      </c>
      <c r="E802" s="25" t="str">
        <f t="shared" si="26"/>
        <v>3Q2015</v>
      </c>
      <c r="F802" s="26">
        <f>+F801</f>
        <v>3.2500000000000001E-2</v>
      </c>
      <c r="H802" s="22">
        <v>42248</v>
      </c>
      <c r="I802" s="38">
        <f t="shared" si="27"/>
        <v>3.2499999999999994E-2</v>
      </c>
      <c r="J802" s="48" t="s">
        <v>199</v>
      </c>
    </row>
    <row r="803" spans="1:13" hidden="1">
      <c r="A803" s="19">
        <f t="shared" si="25"/>
        <v>42297</v>
      </c>
      <c r="B803" s="20">
        <v>42297</v>
      </c>
      <c r="C803" s="39">
        <f t="shared" si="24"/>
        <v>3.2500000000000001E-2</v>
      </c>
      <c r="E803" s="25" t="str">
        <f t="shared" si="26"/>
        <v>4Q2015</v>
      </c>
      <c r="F803" s="26">
        <f>IF(COUNTIF(C799:C801,"&gt;0")&lt;3,"N/A",AVERAGE(C799:C801))</f>
        <v>3.2500000000000001E-2</v>
      </c>
      <c r="H803" s="22">
        <v>42278</v>
      </c>
      <c r="I803" s="38">
        <f t="shared" si="27"/>
        <v>3.2499999999999994E-2</v>
      </c>
      <c r="J803" s="48" t="s">
        <v>200</v>
      </c>
    </row>
    <row r="804" spans="1:13" hidden="1">
      <c r="A804" s="28">
        <f t="shared" si="25"/>
        <v>42328</v>
      </c>
      <c r="B804" s="29">
        <v>42328</v>
      </c>
      <c r="C804" s="39">
        <f t="shared" si="24"/>
        <v>3.2500000000000001E-2</v>
      </c>
      <c r="E804" s="25" t="str">
        <f t="shared" si="26"/>
        <v>4Q2015</v>
      </c>
      <c r="F804" s="26">
        <f>+F803</f>
        <v>3.2500000000000001E-2</v>
      </c>
      <c r="H804" s="22">
        <v>42309</v>
      </c>
      <c r="I804" s="38">
        <f t="shared" si="27"/>
        <v>3.2499999999999994E-2</v>
      </c>
      <c r="J804" s="48" t="s">
        <v>201</v>
      </c>
    </row>
    <row r="805" spans="1:13" hidden="1">
      <c r="A805" s="19">
        <f t="shared" si="25"/>
        <v>42358</v>
      </c>
      <c r="B805" s="20">
        <v>42358</v>
      </c>
      <c r="C805" s="35">
        <f>VALUE(RIGHT(J805,5))/100</f>
        <v>3.2500000000000001E-2</v>
      </c>
      <c r="E805" s="25" t="str">
        <f t="shared" si="26"/>
        <v>4Q2015</v>
      </c>
      <c r="F805" s="26">
        <f>+F804</f>
        <v>3.2500000000000001E-2</v>
      </c>
      <c r="H805" s="22">
        <v>42339</v>
      </c>
      <c r="I805" s="38">
        <f t="shared" si="27"/>
        <v>3.2499999999999994E-2</v>
      </c>
      <c r="J805" s="48" t="s">
        <v>202</v>
      </c>
    </row>
    <row r="806" spans="1:13" hidden="1">
      <c r="A806" s="19">
        <f t="shared" si="25"/>
        <v>42389</v>
      </c>
      <c r="B806" s="20">
        <v>42389</v>
      </c>
      <c r="C806" s="35">
        <f>VALUE(RIGHT(J806,5))/100</f>
        <v>3.2500000000000001E-2</v>
      </c>
      <c r="E806" s="25" t="str">
        <f t="shared" si="26"/>
        <v>1Q2016</v>
      </c>
      <c r="F806" s="26">
        <f>IF(COUNTIF(C802:C804,"&gt;0")&lt;3,"N/A",AVERAGE(C802:C804))</f>
        <v>3.2500000000000001E-2</v>
      </c>
      <c r="H806" s="22">
        <v>42370</v>
      </c>
      <c r="I806" s="38">
        <f t="shared" si="27"/>
        <v>3.2499999999999994E-2</v>
      </c>
      <c r="J806" s="48" t="s">
        <v>203</v>
      </c>
    </row>
    <row r="807" spans="1:13" hidden="1">
      <c r="A807" s="28">
        <f t="shared" si="25"/>
        <v>42420</v>
      </c>
      <c r="B807" s="29">
        <v>42420</v>
      </c>
      <c r="C807" s="39">
        <f t="shared" ref="C807:C832" si="28">C806</f>
        <v>3.2500000000000001E-2</v>
      </c>
      <c r="E807" s="25" t="str">
        <f t="shared" si="26"/>
        <v>1Q2016</v>
      </c>
      <c r="F807" s="26">
        <f>+F806</f>
        <v>3.2500000000000001E-2</v>
      </c>
      <c r="H807" s="22">
        <v>42401</v>
      </c>
      <c r="I807" s="38">
        <f t="shared" si="27"/>
        <v>3.2499999999999994E-2</v>
      </c>
      <c r="J807" s="48" t="s">
        <v>204</v>
      </c>
    </row>
    <row r="808" spans="1:13" hidden="1">
      <c r="A808" s="19">
        <f t="shared" si="25"/>
        <v>42449</v>
      </c>
      <c r="B808" s="20">
        <v>42449</v>
      </c>
      <c r="C808" s="39">
        <f t="shared" si="28"/>
        <v>3.2500000000000001E-2</v>
      </c>
      <c r="E808" s="25" t="str">
        <f t="shared" si="26"/>
        <v>1Q2016</v>
      </c>
      <c r="F808" s="26">
        <f>+F807</f>
        <v>3.2500000000000001E-2</v>
      </c>
      <c r="H808" s="22">
        <v>42430</v>
      </c>
      <c r="I808" s="38">
        <f t="shared" si="27"/>
        <v>3.2499999999999994E-2</v>
      </c>
      <c r="J808" s="48" t="s">
        <v>205</v>
      </c>
    </row>
    <row r="809" spans="1:13" hidden="1">
      <c r="A809" s="19">
        <f t="shared" si="25"/>
        <v>42480</v>
      </c>
      <c r="B809" s="20">
        <v>42480</v>
      </c>
      <c r="C809" s="35">
        <f>VALUE(RIGHT(J809,5))/100</f>
        <v>3.4599999999999999E-2</v>
      </c>
      <c r="E809" s="25" t="str">
        <f t="shared" si="26"/>
        <v>2Q2016</v>
      </c>
      <c r="F809" s="26">
        <f>IF(COUNTIF(C805:C807,"&gt;0")&lt;3,"N/A",AVERAGE(C805:C807))</f>
        <v>3.2500000000000001E-2</v>
      </c>
      <c r="H809" s="22">
        <v>42461</v>
      </c>
      <c r="I809" s="38">
        <f t="shared" si="27"/>
        <v>3.2499999999999994E-2</v>
      </c>
      <c r="J809" s="48" t="s">
        <v>206</v>
      </c>
    </row>
    <row r="810" spans="1:13" hidden="1">
      <c r="A810" s="28">
        <f t="shared" si="25"/>
        <v>42510</v>
      </c>
      <c r="B810" s="29">
        <v>42510</v>
      </c>
      <c r="C810" s="39">
        <f t="shared" si="28"/>
        <v>3.4599999999999999E-2</v>
      </c>
      <c r="E810" s="25" t="str">
        <f t="shared" si="26"/>
        <v>2Q2016</v>
      </c>
      <c r="F810" s="26">
        <f>+F809</f>
        <v>3.2500000000000001E-2</v>
      </c>
      <c r="H810" s="22">
        <v>42491</v>
      </c>
      <c r="I810" s="38">
        <f t="shared" si="27"/>
        <v>3.2674999999999996E-2</v>
      </c>
      <c r="J810" s="48" t="s">
        <v>207</v>
      </c>
    </row>
    <row r="811" spans="1:13" hidden="1">
      <c r="A811" s="19">
        <f t="shared" si="25"/>
        <v>42541</v>
      </c>
      <c r="B811" s="20">
        <v>42541</v>
      </c>
      <c r="C811" s="39">
        <f t="shared" si="28"/>
        <v>3.4599999999999999E-2</v>
      </c>
      <c r="E811" s="25" t="str">
        <f t="shared" si="26"/>
        <v>2Q2016</v>
      </c>
      <c r="F811" s="26">
        <f>+F810</f>
        <v>3.2500000000000001E-2</v>
      </c>
      <c r="H811" s="22">
        <v>42522</v>
      </c>
      <c r="I811" s="38">
        <f t="shared" si="27"/>
        <v>3.2849999999999997E-2</v>
      </c>
      <c r="J811" s="48" t="s">
        <v>208</v>
      </c>
    </row>
    <row r="812" spans="1:13" hidden="1">
      <c r="A812" s="19">
        <f t="shared" si="25"/>
        <v>42571</v>
      </c>
      <c r="B812" s="20">
        <v>42571</v>
      </c>
      <c r="C812" s="35">
        <f>VALUE(RIGHT(J812,5))/100</f>
        <v>3.5000000000000003E-2</v>
      </c>
      <c r="E812" s="25" t="str">
        <f t="shared" si="26"/>
        <v>3Q2016</v>
      </c>
      <c r="F812" s="26">
        <f>IF(COUNTIF(C808:C810,"&gt;0")&lt;3,"N/A",AVERAGE(C808:C810))</f>
        <v>3.3899999999999993E-2</v>
      </c>
      <c r="H812" s="22">
        <v>42552</v>
      </c>
      <c r="I812" s="38">
        <f t="shared" si="27"/>
        <v>3.3025000000000006E-2</v>
      </c>
      <c r="J812" s="48" t="s">
        <v>209</v>
      </c>
    </row>
    <row r="813" spans="1:13" hidden="1">
      <c r="A813" s="28">
        <f t="shared" si="25"/>
        <v>42602</v>
      </c>
      <c r="B813" s="29">
        <v>42602</v>
      </c>
      <c r="C813" s="39">
        <f t="shared" si="28"/>
        <v>3.5000000000000003E-2</v>
      </c>
      <c r="E813" s="25" t="str">
        <f t="shared" si="26"/>
        <v>3Q2016</v>
      </c>
      <c r="F813" s="26">
        <f>+F812</f>
        <v>3.3899999999999993E-2</v>
      </c>
      <c r="H813" s="22">
        <v>42583</v>
      </c>
      <c r="I813" s="38">
        <f t="shared" si="27"/>
        <v>3.3233333333333337E-2</v>
      </c>
      <c r="J813" s="48" t="s">
        <v>210</v>
      </c>
    </row>
    <row r="814" spans="1:13" hidden="1">
      <c r="A814" s="19">
        <f t="shared" si="25"/>
        <v>42633</v>
      </c>
      <c r="B814" s="20">
        <v>42633</v>
      </c>
      <c r="C814" s="39">
        <f t="shared" si="28"/>
        <v>3.5000000000000003E-2</v>
      </c>
      <c r="E814" s="25" t="str">
        <f t="shared" si="26"/>
        <v>3Q2016</v>
      </c>
      <c r="F814" s="26">
        <f>+F813</f>
        <v>3.3899999999999993E-2</v>
      </c>
      <c r="H814" s="22">
        <v>42614</v>
      </c>
      <c r="I814" s="38">
        <f t="shared" si="27"/>
        <v>3.3441666666666675E-2</v>
      </c>
      <c r="J814" s="48" t="s">
        <v>211</v>
      </c>
    </row>
    <row r="815" spans="1:13" hidden="1">
      <c r="A815" s="19">
        <f t="shared" si="25"/>
        <v>42663</v>
      </c>
      <c r="B815" s="20">
        <v>42663</v>
      </c>
      <c r="C815" s="35">
        <f>VALUE(RIGHT(J815,5))/100</f>
        <v>3.5000000000000003E-2</v>
      </c>
      <c r="E815" s="25" t="str">
        <f t="shared" si="26"/>
        <v>4Q2016</v>
      </c>
      <c r="F815" s="26">
        <f>IF(COUNTIF(C811:C813,"&gt;0")&lt;3,"N/A",AVERAGE(C811:C813))</f>
        <v>3.4866666666666664E-2</v>
      </c>
      <c r="H815" s="22">
        <v>42644</v>
      </c>
      <c r="I815" s="38">
        <f t="shared" si="27"/>
        <v>3.3650000000000006E-2</v>
      </c>
      <c r="J815" s="48" t="s">
        <v>212</v>
      </c>
    </row>
    <row r="816" spans="1:13" hidden="1">
      <c r="A816" s="28">
        <f t="shared" si="25"/>
        <v>42694</v>
      </c>
      <c r="B816" s="29">
        <v>42694</v>
      </c>
      <c r="C816" s="39">
        <f t="shared" si="28"/>
        <v>3.5000000000000003E-2</v>
      </c>
      <c r="E816" s="25" t="str">
        <f t="shared" si="26"/>
        <v>4Q2016</v>
      </c>
      <c r="F816" s="26">
        <f>+F815</f>
        <v>3.4866666666666664E-2</v>
      </c>
      <c r="H816" s="22">
        <v>42675</v>
      </c>
      <c r="I816" s="38">
        <f t="shared" si="27"/>
        <v>3.3858333333333344E-2</v>
      </c>
      <c r="J816" s="48" t="s">
        <v>213</v>
      </c>
    </row>
    <row r="817" spans="1:10" hidden="1">
      <c r="A817" s="19">
        <f t="shared" si="25"/>
        <v>42724</v>
      </c>
      <c r="B817" s="20">
        <v>42724</v>
      </c>
      <c r="C817" s="39">
        <f t="shared" si="28"/>
        <v>3.5000000000000003E-2</v>
      </c>
      <c r="E817" s="25" t="str">
        <f t="shared" si="26"/>
        <v>4Q2016</v>
      </c>
      <c r="F817" s="26">
        <f>+F816</f>
        <v>3.4866666666666664E-2</v>
      </c>
      <c r="H817" s="22">
        <v>42705</v>
      </c>
      <c r="I817" s="38">
        <f t="shared" si="27"/>
        <v>3.4066666666666669E-2</v>
      </c>
      <c r="J817" s="48" t="s">
        <v>214</v>
      </c>
    </row>
    <row r="818" spans="1:10">
      <c r="A818" s="19">
        <f t="shared" si="25"/>
        <v>42755</v>
      </c>
      <c r="B818" s="20">
        <v>42755</v>
      </c>
      <c r="C818" s="35">
        <f>VALUE(RIGHT(J818,5))/100</f>
        <v>3.5000000000000003E-2</v>
      </c>
      <c r="E818" s="25" t="str">
        <f t="shared" si="26"/>
        <v>1Q2017</v>
      </c>
      <c r="F818" s="26">
        <f>IF(COUNTIF(C814:C816,"&gt;0")&lt;3,"N/A",AVERAGE(C814:C816))</f>
        <v>3.5000000000000003E-2</v>
      </c>
      <c r="H818" s="22">
        <v>42736</v>
      </c>
      <c r="I818" s="38">
        <f t="shared" si="27"/>
        <v>3.4275000000000007E-2</v>
      </c>
      <c r="J818" s="53" t="s">
        <v>215</v>
      </c>
    </row>
    <row r="819" spans="1:10">
      <c r="A819" s="28">
        <f t="shared" si="25"/>
        <v>42786</v>
      </c>
      <c r="B819" s="29">
        <v>42786</v>
      </c>
      <c r="C819" s="39">
        <f t="shared" si="28"/>
        <v>3.5000000000000003E-2</v>
      </c>
      <c r="E819" s="25" t="str">
        <f t="shared" si="26"/>
        <v>1Q2017</v>
      </c>
      <c r="F819" s="26">
        <f>+F818</f>
        <v>3.5000000000000003E-2</v>
      </c>
      <c r="H819" s="22">
        <v>42767</v>
      </c>
      <c r="I819" s="38">
        <f t="shared" si="27"/>
        <v>3.4483333333333338E-2</v>
      </c>
      <c r="J819" s="54" t="s">
        <v>216</v>
      </c>
    </row>
    <row r="820" spans="1:10">
      <c r="A820" s="19">
        <f t="shared" si="25"/>
        <v>42814</v>
      </c>
      <c r="B820" s="20">
        <v>42814</v>
      </c>
      <c r="C820" s="39">
        <f t="shared" si="28"/>
        <v>3.5000000000000003E-2</v>
      </c>
      <c r="E820" s="25" t="str">
        <f t="shared" si="26"/>
        <v>1Q2017</v>
      </c>
      <c r="F820" s="26">
        <f>+F819</f>
        <v>3.5000000000000003E-2</v>
      </c>
      <c r="H820" s="22">
        <v>42795</v>
      </c>
      <c r="I820" s="38">
        <f t="shared" si="27"/>
        <v>3.4691666666666676E-2</v>
      </c>
      <c r="J820" s="54" t="s">
        <v>217</v>
      </c>
    </row>
    <row r="821" spans="1:10">
      <c r="A821" s="19">
        <f t="shared" si="25"/>
        <v>42845</v>
      </c>
      <c r="B821" s="20">
        <v>42845</v>
      </c>
      <c r="C821" s="35">
        <f>VALUE(RIGHT(J821,5))/100</f>
        <v>3.7100000000000001E-2</v>
      </c>
      <c r="E821" s="25" t="str">
        <f t="shared" si="26"/>
        <v>2Q2017</v>
      </c>
      <c r="F821" s="26">
        <f>IF(COUNTIF(C817:C819,"&gt;0")&lt;3,"N/A",AVERAGE(C817:C819))</f>
        <v>3.5000000000000003E-2</v>
      </c>
      <c r="H821" s="22">
        <v>42826</v>
      </c>
      <c r="I821" s="38">
        <f t="shared" si="27"/>
        <v>3.4900000000000014E-2</v>
      </c>
      <c r="J821" s="54" t="s">
        <v>218</v>
      </c>
    </row>
    <row r="822" spans="1:10">
      <c r="A822" s="28">
        <f t="shared" si="25"/>
        <v>42875</v>
      </c>
      <c r="B822" s="29">
        <v>42875</v>
      </c>
      <c r="C822" s="39">
        <f t="shared" si="28"/>
        <v>3.7100000000000001E-2</v>
      </c>
      <c r="E822" s="25" t="str">
        <f t="shared" si="26"/>
        <v>2Q2017</v>
      </c>
      <c r="F822" s="26">
        <f>+F821</f>
        <v>3.5000000000000003E-2</v>
      </c>
      <c r="H822" s="22">
        <v>42856</v>
      </c>
      <c r="I822" s="38">
        <f t="shared" si="27"/>
        <v>3.5108333333333346E-2</v>
      </c>
      <c r="J822" s="54" t="s">
        <v>219</v>
      </c>
    </row>
    <row r="823" spans="1:10">
      <c r="A823" s="19">
        <f t="shared" si="25"/>
        <v>42906</v>
      </c>
      <c r="B823" s="20">
        <v>42906</v>
      </c>
      <c r="C823" s="39">
        <f t="shared" si="28"/>
        <v>3.7100000000000001E-2</v>
      </c>
      <c r="E823" s="25" t="str">
        <f t="shared" si="26"/>
        <v>2Q2017</v>
      </c>
      <c r="F823" s="26">
        <f>+F822</f>
        <v>3.5000000000000003E-2</v>
      </c>
      <c r="H823" s="22">
        <v>42887</v>
      </c>
      <c r="I823" s="38">
        <f t="shared" si="27"/>
        <v>3.531666666666667E-2</v>
      </c>
      <c r="J823" s="54" t="s">
        <v>220</v>
      </c>
    </row>
    <row r="824" spans="1:10">
      <c r="A824" s="19">
        <f t="shared" si="25"/>
        <v>42936</v>
      </c>
      <c r="B824" s="20">
        <v>42936</v>
      </c>
      <c r="C824" s="35">
        <f>VALUE(RIGHT(J824,5))/100</f>
        <v>3.9599999999999996E-2</v>
      </c>
      <c r="E824" s="25" t="str">
        <f t="shared" si="26"/>
        <v>3Q2017</v>
      </c>
      <c r="F824" s="26">
        <f>IF(COUNTIF(C820:C822,"&gt;0")&lt;3,"N/A",AVERAGE(C820:C822))</f>
        <v>3.6399999999999995E-2</v>
      </c>
      <c r="H824" s="22">
        <v>42917</v>
      </c>
      <c r="I824" s="38">
        <f t="shared" si="27"/>
        <v>3.5525000000000008E-2</v>
      </c>
      <c r="J824" s="54" t="s">
        <v>221</v>
      </c>
    </row>
    <row r="825" spans="1:10">
      <c r="A825" s="28">
        <f t="shared" si="25"/>
        <v>42967</v>
      </c>
      <c r="B825" s="29">
        <v>42967</v>
      </c>
      <c r="C825" s="55">
        <f t="shared" si="28"/>
        <v>3.9599999999999996E-2</v>
      </c>
      <c r="E825" s="25" t="str">
        <f t="shared" si="26"/>
        <v>3Q2017</v>
      </c>
      <c r="F825" s="26">
        <f>+F824</f>
        <v>3.6399999999999995E-2</v>
      </c>
      <c r="H825" s="22">
        <v>42948</v>
      </c>
      <c r="I825" s="38">
        <f t="shared" si="27"/>
        <v>3.5908333333333341E-2</v>
      </c>
      <c r="J825" s="54" t="s">
        <v>222</v>
      </c>
    </row>
    <row r="826" spans="1:10">
      <c r="A826" s="19">
        <f t="shared" si="25"/>
        <v>42998</v>
      </c>
      <c r="B826" s="20">
        <v>42998</v>
      </c>
      <c r="C826" s="55">
        <f t="shared" si="28"/>
        <v>3.9599999999999996E-2</v>
      </c>
      <c r="E826" s="25" t="str">
        <f t="shared" si="26"/>
        <v>3Q2017</v>
      </c>
      <c r="F826" s="26">
        <f>+F825</f>
        <v>3.6399999999999995E-2</v>
      </c>
      <c r="H826" s="22">
        <v>42979</v>
      </c>
      <c r="I826" s="38">
        <f t="shared" si="27"/>
        <v>3.6291666666666667E-2</v>
      </c>
      <c r="J826" s="54" t="s">
        <v>223</v>
      </c>
    </row>
    <row r="827" spans="1:10">
      <c r="A827" s="19">
        <f t="shared" si="25"/>
        <v>43028</v>
      </c>
      <c r="B827" s="20">
        <v>43028</v>
      </c>
      <c r="C827" s="39">
        <f>VALUE(RIGHT(J827,5))/100</f>
        <v>4.2099999999999999E-2</v>
      </c>
      <c r="E827" s="25" t="str">
        <f t="shared" si="26"/>
        <v>4Q2017</v>
      </c>
      <c r="F827" s="26">
        <f>IF(COUNTIF(C823:C825,"&gt;0")&lt;3,"N/A",AVERAGE(C823:C825))</f>
        <v>3.8766666666666665E-2</v>
      </c>
      <c r="H827" s="22">
        <v>43009</v>
      </c>
      <c r="I827" s="38">
        <f t="shared" si="27"/>
        <v>3.6674999999999992E-2</v>
      </c>
      <c r="J827" s="54" t="s">
        <v>224</v>
      </c>
    </row>
    <row r="828" spans="1:10">
      <c r="A828" s="28">
        <f t="shared" si="25"/>
        <v>43059</v>
      </c>
      <c r="B828" s="29">
        <v>43059</v>
      </c>
      <c r="C828" s="55">
        <f t="shared" si="28"/>
        <v>4.2099999999999999E-2</v>
      </c>
      <c r="E828" s="25" t="str">
        <f t="shared" si="26"/>
        <v>4Q2017</v>
      </c>
      <c r="F828" s="26">
        <f>+F827</f>
        <v>3.8766666666666665E-2</v>
      </c>
      <c r="H828" s="22">
        <v>43040</v>
      </c>
      <c r="I828" s="38">
        <f t="shared" si="27"/>
        <v>3.7266666666666663E-2</v>
      </c>
      <c r="J828" s="54" t="s">
        <v>225</v>
      </c>
    </row>
    <row r="829" spans="1:10">
      <c r="A829" s="19">
        <f t="shared" si="25"/>
        <v>43089</v>
      </c>
      <c r="B829" s="20">
        <v>43089</v>
      </c>
      <c r="C829" s="55">
        <f t="shared" si="28"/>
        <v>4.2099999999999999E-2</v>
      </c>
      <c r="E829" s="25" t="str">
        <f t="shared" si="26"/>
        <v>4Q2017</v>
      </c>
      <c r="F829" s="26">
        <f>+F828</f>
        <v>3.8766666666666665E-2</v>
      </c>
      <c r="H829" s="22">
        <v>43070</v>
      </c>
      <c r="I829" s="38">
        <f t="shared" si="27"/>
        <v>3.7858333333333334E-2</v>
      </c>
      <c r="J829" s="54" t="s">
        <v>226</v>
      </c>
    </row>
    <row r="830" spans="1:10">
      <c r="A830" s="19">
        <f t="shared" si="25"/>
        <v>43120</v>
      </c>
      <c r="B830" s="20">
        <v>43120</v>
      </c>
      <c r="C830" s="39">
        <f>VALUE(RIGHT(J830,5))/100</f>
        <v>4.2500000000000003E-2</v>
      </c>
      <c r="E830" s="25" t="str">
        <f t="shared" si="26"/>
        <v>1Q2018</v>
      </c>
      <c r="F830" s="26">
        <f>IF(COUNTIF(C826:C828,"&gt;0")&lt;3,"N/A",AVERAGE(C826:C828))</f>
        <v>4.1266666666666667E-2</v>
      </c>
      <c r="H830" s="22">
        <v>43101</v>
      </c>
      <c r="I830" s="38">
        <f>AVERAGE(C818:C829)</f>
        <v>3.8450000000000005E-2</v>
      </c>
      <c r="J830" s="47" t="s">
        <v>227</v>
      </c>
    </row>
    <row r="831" spans="1:10">
      <c r="A831" s="28">
        <f t="shared" si="25"/>
        <v>43151</v>
      </c>
      <c r="B831" s="29">
        <v>43151</v>
      </c>
      <c r="C831" s="55">
        <f t="shared" si="28"/>
        <v>4.2500000000000003E-2</v>
      </c>
      <c r="E831" s="25" t="str">
        <f t="shared" si="26"/>
        <v>1Q2018</v>
      </c>
      <c r="F831" s="26">
        <f>+F830</f>
        <v>4.1266666666666667E-2</v>
      </c>
      <c r="H831" s="22">
        <v>43132</v>
      </c>
      <c r="I831" s="38">
        <f t="shared" si="27"/>
        <v>3.9074999999999999E-2</v>
      </c>
      <c r="J831" s="54" t="s">
        <v>228</v>
      </c>
    </row>
    <row r="832" spans="1:10">
      <c r="A832" s="19">
        <f t="shared" si="25"/>
        <v>43179</v>
      </c>
      <c r="B832" s="20">
        <v>43179</v>
      </c>
      <c r="C832" s="55">
        <f t="shared" si="28"/>
        <v>4.2500000000000003E-2</v>
      </c>
      <c r="E832" s="25" t="str">
        <f t="shared" si="26"/>
        <v>1Q2018</v>
      </c>
      <c r="F832" s="26">
        <f>+F831</f>
        <v>4.1266666666666667E-2</v>
      </c>
      <c r="H832" s="22">
        <v>43160</v>
      </c>
      <c r="I832" s="38">
        <f t="shared" si="27"/>
        <v>3.9700000000000006E-2</v>
      </c>
      <c r="J832" s="54" t="s">
        <v>229</v>
      </c>
    </row>
    <row r="833" spans="1:10">
      <c r="A833" s="19">
        <f t="shared" si="25"/>
        <v>43210</v>
      </c>
      <c r="B833" s="20">
        <v>43210</v>
      </c>
      <c r="C833" s="39">
        <f>VALUE(RIGHT(J833,5))/100</f>
        <v>4.4699999999999997E-2</v>
      </c>
      <c r="E833" s="25" t="str">
        <f t="shared" si="26"/>
        <v>2Q2018</v>
      </c>
      <c r="F833" s="26">
        <f>IF(COUNTIF(C829:C831,"&gt;0")&lt;3,"N/A",AVERAGE(C829:C831))</f>
        <v>4.2366666666666671E-2</v>
      </c>
      <c r="H833" s="22">
        <v>43191</v>
      </c>
      <c r="I833" s="38">
        <f t="shared" si="27"/>
        <v>4.0325E-2</v>
      </c>
      <c r="J833" s="54" t="s">
        <v>230</v>
      </c>
    </row>
    <row r="834" spans="1:10">
      <c r="A834" s="28">
        <f t="shared" si="25"/>
        <v>43240</v>
      </c>
      <c r="B834" s="29">
        <v>43240</v>
      </c>
      <c r="C834" s="39">
        <f t="shared" ref="C834:C844" si="29">VALUE(RIGHT(J834,5))/100</f>
        <v>4.4699999999999997E-2</v>
      </c>
      <c r="E834" s="25" t="str">
        <f t="shared" si="26"/>
        <v>2Q2018</v>
      </c>
      <c r="F834" s="26">
        <f>+F833</f>
        <v>4.2366666666666671E-2</v>
      </c>
      <c r="H834" s="22">
        <v>43221</v>
      </c>
      <c r="I834" s="38">
        <f t="shared" si="27"/>
        <v>4.0958333333333333E-2</v>
      </c>
      <c r="J834" s="54" t="s">
        <v>231</v>
      </c>
    </row>
    <row r="835" spans="1:10">
      <c r="A835" s="19">
        <f t="shared" si="25"/>
        <v>43271</v>
      </c>
      <c r="B835" s="20">
        <v>43271</v>
      </c>
      <c r="C835" s="39">
        <f t="shared" si="29"/>
        <v>4.4699999999999997E-2</v>
      </c>
      <c r="E835" s="25" t="str">
        <f t="shared" si="26"/>
        <v>2Q2018</v>
      </c>
      <c r="F835" s="26">
        <f>+F834</f>
        <v>4.2366666666666671E-2</v>
      </c>
      <c r="H835" s="22">
        <v>43252</v>
      </c>
      <c r="I835" s="38">
        <f t="shared" si="27"/>
        <v>4.1591666666666666E-2</v>
      </c>
      <c r="J835" s="54" t="s">
        <v>232</v>
      </c>
    </row>
    <row r="836" spans="1:10">
      <c r="A836" s="19">
        <f t="shared" si="25"/>
        <v>43301</v>
      </c>
      <c r="B836" s="20">
        <v>43301</v>
      </c>
      <c r="C836" s="39">
        <f t="shared" si="29"/>
        <v>4.6900000000000004E-2</v>
      </c>
      <c r="E836" s="25" t="str">
        <f t="shared" si="26"/>
        <v>3Q2018</v>
      </c>
      <c r="F836" s="26">
        <f>IF(COUNTIF(C832:C834,"&gt;0")&lt;3,"N/A",AVERAGE(C832:C834))</f>
        <v>4.3966666666666661E-2</v>
      </c>
      <c r="H836" s="22">
        <v>43282</v>
      </c>
      <c r="I836" s="38">
        <f t="shared" si="27"/>
        <v>4.2224999999999992E-2</v>
      </c>
      <c r="J836" s="54" t="s">
        <v>267</v>
      </c>
    </row>
    <row r="837" spans="1:10">
      <c r="A837" s="28">
        <f t="shared" ref="A837:A900" si="30">+B837</f>
        <v>43332</v>
      </c>
      <c r="B837" s="29">
        <v>43332</v>
      </c>
      <c r="C837" s="39">
        <f t="shared" si="29"/>
        <v>4.6900000000000004E-2</v>
      </c>
      <c r="E837" s="25" t="str">
        <f t="shared" si="26"/>
        <v>3Q2018</v>
      </c>
      <c r="F837" s="26">
        <f>+F836</f>
        <v>4.3966666666666661E-2</v>
      </c>
      <c r="H837" s="22">
        <v>43313</v>
      </c>
      <c r="I837" s="38">
        <f t="shared" si="27"/>
        <v>4.2833333333333334E-2</v>
      </c>
      <c r="J837" s="54" t="s">
        <v>268</v>
      </c>
    </row>
    <row r="838" spans="1:10">
      <c r="A838" s="19">
        <f t="shared" si="30"/>
        <v>43363</v>
      </c>
      <c r="B838" s="20">
        <v>43363</v>
      </c>
      <c r="C838" s="39">
        <f t="shared" si="29"/>
        <v>4.6900000000000004E-2</v>
      </c>
      <c r="E838" s="25" t="str">
        <f t="shared" si="26"/>
        <v>3Q2018</v>
      </c>
      <c r="F838" s="26">
        <f>+F837</f>
        <v>4.3966666666666661E-2</v>
      </c>
      <c r="H838" s="22">
        <v>43344</v>
      </c>
      <c r="I838" s="38">
        <f>AVERAGE(C826:C837)</f>
        <v>4.3441666666666677E-2</v>
      </c>
      <c r="J838" s="54" t="s">
        <v>269</v>
      </c>
    </row>
    <row r="839" spans="1:10">
      <c r="A839" s="19">
        <f t="shared" si="30"/>
        <v>43393</v>
      </c>
      <c r="B839" s="20">
        <v>43393</v>
      </c>
      <c r="C839" s="39">
        <f t="shared" si="29"/>
        <v>4.9599999999999998E-2</v>
      </c>
      <c r="E839" s="25" t="str">
        <f t="shared" si="26"/>
        <v>4Q2018</v>
      </c>
      <c r="F839" s="26">
        <f>IF(COUNTIF(C835:C837,"&gt;0")&lt;3,"N/A",AVERAGE(C835:C837))</f>
        <v>4.6166666666666668E-2</v>
      </c>
      <c r="H839" s="22">
        <v>43374</v>
      </c>
      <c r="I839" s="38">
        <f t="shared" si="27"/>
        <v>4.4050000000000006E-2</v>
      </c>
      <c r="J839" s="54" t="s">
        <v>270</v>
      </c>
    </row>
    <row r="840" spans="1:10">
      <c r="A840" s="28">
        <f t="shared" si="30"/>
        <v>43424</v>
      </c>
      <c r="B840" s="29">
        <v>43424</v>
      </c>
      <c r="C840" s="39">
        <f t="shared" si="29"/>
        <v>4.9599999999999998E-2</v>
      </c>
      <c r="E840" s="25" t="str">
        <f t="shared" si="26"/>
        <v>4Q2018</v>
      </c>
      <c r="F840" s="26">
        <f>+F839</f>
        <v>4.6166666666666668E-2</v>
      </c>
      <c r="H840" s="22">
        <v>43405</v>
      </c>
      <c r="I840" s="38">
        <f t="shared" si="27"/>
        <v>4.4674999999999999E-2</v>
      </c>
      <c r="J840" s="54" t="s">
        <v>271</v>
      </c>
    </row>
    <row r="841" spans="1:10">
      <c r="A841" s="19">
        <f t="shared" si="30"/>
        <v>43454</v>
      </c>
      <c r="B841" s="20">
        <v>43454</v>
      </c>
      <c r="C841" s="39">
        <f t="shared" si="29"/>
        <v>4.9599999999999998E-2</v>
      </c>
      <c r="E841" s="25" t="str">
        <f t="shared" si="26"/>
        <v>4Q2018</v>
      </c>
      <c r="F841" s="26">
        <f>+F840</f>
        <v>4.6166666666666668E-2</v>
      </c>
      <c r="H841" s="22">
        <v>43435</v>
      </c>
      <c r="I841" s="38">
        <f t="shared" si="27"/>
        <v>4.53E-2</v>
      </c>
      <c r="J841" s="54" t="s">
        <v>272</v>
      </c>
    </row>
    <row r="842" spans="1:10">
      <c r="A842" s="19">
        <f t="shared" si="30"/>
        <v>43485</v>
      </c>
      <c r="B842" s="20">
        <v>43485</v>
      </c>
      <c r="C842" s="39">
        <f t="shared" si="29"/>
        <v>5.1799999999999999E-2</v>
      </c>
      <c r="E842" s="25" t="str">
        <f t="shared" si="26"/>
        <v>1Q2019</v>
      </c>
      <c r="F842" s="26">
        <f>IF(COUNTIF(C838:C840,"&gt;0")&lt;3,"N/A",AVERAGE(C838:C840))</f>
        <v>4.87E-2</v>
      </c>
      <c r="H842" s="22">
        <v>43466</v>
      </c>
      <c r="I842" s="38">
        <f t="shared" si="27"/>
        <v>4.5924999999999994E-2</v>
      </c>
      <c r="J842" s="54" t="s">
        <v>273</v>
      </c>
    </row>
    <row r="843" spans="1:10">
      <c r="A843" s="28">
        <f t="shared" si="30"/>
        <v>43516</v>
      </c>
      <c r="B843" s="29">
        <v>43516</v>
      </c>
      <c r="C843" s="39">
        <f t="shared" si="29"/>
        <v>5.1799999999999999E-2</v>
      </c>
      <c r="E843" s="25" t="str">
        <f t="shared" ref="E843:E906" si="31">IF(MONTH(B843)&lt;4,"1",IF(MONTH(B843)&lt;7,"2",IF(MONTH(B843)&lt;10,"3","4")))&amp;"Q"&amp;YEAR(B843)</f>
        <v>1Q2019</v>
      </c>
      <c r="F843" s="26">
        <f>+F842</f>
        <v>4.87E-2</v>
      </c>
      <c r="H843" s="22">
        <v>43497</v>
      </c>
      <c r="I843" s="38">
        <f t="shared" si="27"/>
        <v>4.6699999999999992E-2</v>
      </c>
      <c r="J843" s="54" t="s">
        <v>274</v>
      </c>
    </row>
    <row r="844" spans="1:10">
      <c r="A844" s="19">
        <f t="shared" si="30"/>
        <v>43544</v>
      </c>
      <c r="B844" s="20">
        <v>43544</v>
      </c>
      <c r="C844" s="39">
        <f t="shared" si="29"/>
        <v>5.1799999999999999E-2</v>
      </c>
      <c r="E844" s="25" t="str">
        <f t="shared" si="31"/>
        <v>1Q2019</v>
      </c>
      <c r="F844" s="26">
        <f>+F843</f>
        <v>4.87E-2</v>
      </c>
      <c r="H844" s="22">
        <v>43525</v>
      </c>
      <c r="I844" s="38">
        <f t="shared" si="27"/>
        <v>4.7474999999999989E-2</v>
      </c>
      <c r="J844" s="54" t="s">
        <v>275</v>
      </c>
    </row>
    <row r="845" spans="1:10">
      <c r="A845" s="19">
        <f t="shared" si="30"/>
        <v>43575</v>
      </c>
      <c r="B845" s="20">
        <v>43575</v>
      </c>
      <c r="C845" s="142">
        <f>C844</f>
        <v>5.1799999999999999E-2</v>
      </c>
      <c r="E845" s="25" t="str">
        <f t="shared" si="31"/>
        <v>2Q2019</v>
      </c>
      <c r="F845" s="26">
        <f>IF(COUNTIF(C841:C843,"&gt;0")&lt;3,"N/A",AVERAGE(C841:C843))</f>
        <v>5.106666666666667E-2</v>
      </c>
      <c r="H845" s="22">
        <v>43556</v>
      </c>
      <c r="I845" s="38">
        <f t="shared" si="27"/>
        <v>4.8249999999999987E-2</v>
      </c>
      <c r="J845" s="141"/>
    </row>
    <row r="846" spans="1:10">
      <c r="A846" s="28">
        <f t="shared" si="30"/>
        <v>43605</v>
      </c>
      <c r="B846" s="29">
        <v>43605</v>
      </c>
      <c r="C846" s="142">
        <f t="shared" ref="C846:C847" si="32">C845</f>
        <v>5.1799999999999999E-2</v>
      </c>
      <c r="E846" s="25" t="str">
        <f t="shared" si="31"/>
        <v>2Q2019</v>
      </c>
      <c r="F846" s="26">
        <f>+F845</f>
        <v>5.106666666666667E-2</v>
      </c>
      <c r="H846" s="22">
        <v>43586</v>
      </c>
      <c r="I846" s="38">
        <f>AVERAGE(C834:C845)</f>
        <v>4.8841666666666665E-2</v>
      </c>
      <c r="J846" s="141"/>
    </row>
    <row r="847" spans="1:10">
      <c r="A847" s="19">
        <f t="shared" si="30"/>
        <v>43636</v>
      </c>
      <c r="B847" s="20">
        <v>43636</v>
      </c>
      <c r="C847" s="142">
        <f t="shared" si="32"/>
        <v>5.1799999999999999E-2</v>
      </c>
      <c r="E847" s="25" t="str">
        <f t="shared" si="31"/>
        <v>2Q2019</v>
      </c>
      <c r="F847" s="26">
        <f>+F846</f>
        <v>5.106666666666667E-2</v>
      </c>
      <c r="H847" s="22">
        <v>43617</v>
      </c>
      <c r="I847" s="38">
        <f t="shared" si="27"/>
        <v>4.9433333333333329E-2</v>
      </c>
      <c r="J847" s="141"/>
    </row>
    <row r="848" spans="1:10">
      <c r="A848" s="19">
        <f t="shared" si="30"/>
        <v>43666</v>
      </c>
      <c r="B848" s="20">
        <v>43666</v>
      </c>
      <c r="C848" s="39" t="s">
        <v>233</v>
      </c>
      <c r="E848" s="25" t="str">
        <f t="shared" si="31"/>
        <v>3Q2019</v>
      </c>
      <c r="F848" s="26">
        <f>IF(COUNTIF(C844:C846,"&gt;0")&lt;3,"N/A",AVERAGE(C844:C846))</f>
        <v>5.1799999999999992E-2</v>
      </c>
      <c r="J848" s="56"/>
    </row>
    <row r="849" spans="1:10">
      <c r="A849" s="28">
        <f t="shared" si="30"/>
        <v>43697</v>
      </c>
      <c r="B849" s="29">
        <v>43697</v>
      </c>
      <c r="C849" s="39" t="s">
        <v>233</v>
      </c>
      <c r="E849" s="25" t="str">
        <f t="shared" si="31"/>
        <v>3Q2019</v>
      </c>
      <c r="F849" s="26">
        <f>+F848</f>
        <v>5.1799999999999992E-2</v>
      </c>
      <c r="J849" s="56"/>
    </row>
    <row r="850" spans="1:10">
      <c r="A850" s="19">
        <f t="shared" si="30"/>
        <v>43728</v>
      </c>
      <c r="B850" s="20">
        <v>43728</v>
      </c>
      <c r="C850" s="39" t="s">
        <v>233</v>
      </c>
      <c r="E850" s="25" t="str">
        <f t="shared" si="31"/>
        <v>3Q2019</v>
      </c>
      <c r="F850" s="26">
        <f>+F849</f>
        <v>5.1799999999999992E-2</v>
      </c>
      <c r="J850" s="56"/>
    </row>
    <row r="851" spans="1:10">
      <c r="A851" s="19">
        <f t="shared" si="30"/>
        <v>43758</v>
      </c>
      <c r="B851" s="20">
        <v>43758</v>
      </c>
      <c r="C851" s="39" t="s">
        <v>233</v>
      </c>
      <c r="E851" s="25" t="str">
        <f t="shared" si="31"/>
        <v>4Q2019</v>
      </c>
      <c r="F851" s="26" t="str">
        <f>IF(COUNTIF(C847:C849,"&gt;0")&lt;3,"N/A",AVERAGE(C847:C849))</f>
        <v>N/A</v>
      </c>
      <c r="J851" s="56"/>
    </row>
    <row r="852" spans="1:10">
      <c r="A852" s="28">
        <f t="shared" si="30"/>
        <v>43789</v>
      </c>
      <c r="B852" s="29">
        <v>43789</v>
      </c>
      <c r="C852" s="39" t="s">
        <v>233</v>
      </c>
      <c r="E852" s="25" t="str">
        <f t="shared" si="31"/>
        <v>4Q2019</v>
      </c>
      <c r="F852" s="26" t="str">
        <f>+F851</f>
        <v>N/A</v>
      </c>
      <c r="J852" s="56"/>
    </row>
    <row r="853" spans="1:10">
      <c r="A853" s="19">
        <f t="shared" si="30"/>
        <v>43819</v>
      </c>
      <c r="B853" s="20">
        <v>43819</v>
      </c>
      <c r="C853" s="39" t="s">
        <v>233</v>
      </c>
      <c r="E853" s="25" t="str">
        <f t="shared" si="31"/>
        <v>4Q2019</v>
      </c>
      <c r="F853" s="26" t="str">
        <f>+F852</f>
        <v>N/A</v>
      </c>
      <c r="J853" s="56"/>
    </row>
    <row r="854" spans="1:10">
      <c r="A854" s="19">
        <f t="shared" si="30"/>
        <v>43850</v>
      </c>
      <c r="B854" s="20">
        <v>43850</v>
      </c>
      <c r="C854" s="39" t="s">
        <v>233</v>
      </c>
      <c r="E854" s="25" t="str">
        <f t="shared" si="31"/>
        <v>1Q2020</v>
      </c>
      <c r="F854" s="26" t="str">
        <f>IF(COUNTIF(C850:C852,"&gt;0")&lt;3,"N/A",AVERAGE(C850:C852))</f>
        <v>N/A</v>
      </c>
      <c r="J854" s="56"/>
    </row>
    <row r="855" spans="1:10">
      <c r="A855" s="28">
        <f t="shared" si="30"/>
        <v>43881</v>
      </c>
      <c r="B855" s="29">
        <v>43881</v>
      </c>
      <c r="C855" s="35" t="s">
        <v>233</v>
      </c>
      <c r="E855" s="25" t="str">
        <f t="shared" si="31"/>
        <v>1Q2020</v>
      </c>
      <c r="F855" s="26" t="str">
        <f>+F854</f>
        <v>N/A</v>
      </c>
      <c r="J855" s="56"/>
    </row>
    <row r="856" spans="1:10">
      <c r="A856" s="19">
        <f t="shared" si="30"/>
        <v>43910</v>
      </c>
      <c r="B856" s="20">
        <v>43910</v>
      </c>
      <c r="C856" s="35" t="s">
        <v>233</v>
      </c>
      <c r="E856" s="25" t="str">
        <f t="shared" si="31"/>
        <v>1Q2020</v>
      </c>
      <c r="F856" s="26" t="str">
        <f>+F855</f>
        <v>N/A</v>
      </c>
      <c r="J856" s="56"/>
    </row>
    <row r="857" spans="1:10">
      <c r="A857" s="19">
        <f t="shared" si="30"/>
        <v>43941</v>
      </c>
      <c r="B857" s="20">
        <v>43941</v>
      </c>
      <c r="C857" s="35" t="s">
        <v>233</v>
      </c>
      <c r="E857" s="25" t="str">
        <f t="shared" si="31"/>
        <v>2Q2020</v>
      </c>
      <c r="F857" s="26" t="str">
        <f>IF(COUNTIF(C853:C855,"&gt;0")&lt;3,"N/A",AVERAGE(C853:C855))</f>
        <v>N/A</v>
      </c>
      <c r="J857" s="56"/>
    </row>
    <row r="858" spans="1:10">
      <c r="A858" s="28">
        <f t="shared" si="30"/>
        <v>43971</v>
      </c>
      <c r="B858" s="29">
        <v>43971</v>
      </c>
      <c r="C858" s="35" t="s">
        <v>233</v>
      </c>
      <c r="E858" s="25" t="str">
        <f t="shared" si="31"/>
        <v>2Q2020</v>
      </c>
      <c r="F858" s="26" t="str">
        <f>+F857</f>
        <v>N/A</v>
      </c>
      <c r="J858" s="56"/>
    </row>
    <row r="859" spans="1:10">
      <c r="A859" s="19">
        <f t="shared" si="30"/>
        <v>44002</v>
      </c>
      <c r="B859" s="20">
        <v>44002</v>
      </c>
      <c r="C859" s="35" t="s">
        <v>233</v>
      </c>
      <c r="E859" s="25" t="str">
        <f t="shared" si="31"/>
        <v>2Q2020</v>
      </c>
      <c r="F859" s="26" t="str">
        <f>+F858</f>
        <v>N/A</v>
      </c>
      <c r="J859" s="56"/>
    </row>
    <row r="860" spans="1:10">
      <c r="A860" s="19">
        <f t="shared" si="30"/>
        <v>44032</v>
      </c>
      <c r="B860" s="20">
        <v>44032</v>
      </c>
      <c r="C860" s="35" t="s">
        <v>233</v>
      </c>
      <c r="E860" s="25" t="str">
        <f t="shared" si="31"/>
        <v>3Q2020</v>
      </c>
      <c r="F860" s="26" t="str">
        <f>IF(COUNTIF(C856:C858,"&gt;0")&lt;3,"N/A",AVERAGE(C856:C858))</f>
        <v>N/A</v>
      </c>
      <c r="J860" s="56"/>
    </row>
    <row r="861" spans="1:10">
      <c r="A861" s="28">
        <f t="shared" si="30"/>
        <v>44063</v>
      </c>
      <c r="B861" s="29">
        <v>44063</v>
      </c>
      <c r="C861" s="35" t="s">
        <v>233</v>
      </c>
      <c r="E861" s="25" t="str">
        <f t="shared" si="31"/>
        <v>3Q2020</v>
      </c>
      <c r="F861" s="26" t="str">
        <f>+F860</f>
        <v>N/A</v>
      </c>
      <c r="J861" s="56"/>
    </row>
    <row r="862" spans="1:10">
      <c r="A862" s="19">
        <f t="shared" si="30"/>
        <v>44094</v>
      </c>
      <c r="B862" s="20">
        <v>44094</v>
      </c>
      <c r="C862" s="35" t="s">
        <v>233</v>
      </c>
      <c r="E862" s="25" t="str">
        <f t="shared" si="31"/>
        <v>3Q2020</v>
      </c>
      <c r="F862" s="26" t="str">
        <f>+F861</f>
        <v>N/A</v>
      </c>
      <c r="J862" s="56"/>
    </row>
    <row r="863" spans="1:10">
      <c r="A863" s="19">
        <f t="shared" si="30"/>
        <v>44124</v>
      </c>
      <c r="B863" s="20">
        <v>44124</v>
      </c>
      <c r="C863" s="35" t="s">
        <v>233</v>
      </c>
      <c r="E863" s="25" t="str">
        <f t="shared" si="31"/>
        <v>4Q2020</v>
      </c>
      <c r="F863" s="26" t="str">
        <f>IF(COUNTIF(C859:C861,"&gt;0")&lt;3,"N/A",AVERAGE(C859:C861))</f>
        <v>N/A</v>
      </c>
      <c r="J863" s="56"/>
    </row>
    <row r="864" spans="1:10">
      <c r="A864" s="28">
        <f t="shared" si="30"/>
        <v>44155</v>
      </c>
      <c r="B864" s="29">
        <v>44155</v>
      </c>
      <c r="C864" s="35" t="s">
        <v>233</v>
      </c>
      <c r="E864" s="25" t="str">
        <f t="shared" si="31"/>
        <v>4Q2020</v>
      </c>
      <c r="F864" s="26" t="str">
        <f>+F863</f>
        <v>N/A</v>
      </c>
      <c r="J864" s="56"/>
    </row>
    <row r="865" spans="1:10">
      <c r="A865" s="19">
        <f t="shared" si="30"/>
        <v>44185</v>
      </c>
      <c r="B865" s="20">
        <v>44185</v>
      </c>
      <c r="C865" s="35" t="s">
        <v>233</v>
      </c>
      <c r="E865" s="25" t="str">
        <f t="shared" si="31"/>
        <v>4Q2020</v>
      </c>
      <c r="F865" s="26" t="str">
        <f>+F864</f>
        <v>N/A</v>
      </c>
      <c r="J865" s="56"/>
    </row>
    <row r="866" spans="1:10" hidden="1">
      <c r="A866" s="19">
        <f t="shared" si="30"/>
        <v>44216</v>
      </c>
      <c r="B866" s="20">
        <v>44216</v>
      </c>
      <c r="C866" s="35" t="s">
        <v>233</v>
      </c>
      <c r="E866" s="25" t="str">
        <f t="shared" si="31"/>
        <v>1Q2021</v>
      </c>
      <c r="F866" s="26" t="str">
        <f>IF(COUNTIF(C862:C864,"&gt;0")&lt;3,"N/A",AVERAGE(C862:C864))</f>
        <v>N/A</v>
      </c>
    </row>
    <row r="867" spans="1:10" hidden="1">
      <c r="A867" s="28">
        <f t="shared" si="30"/>
        <v>44247</v>
      </c>
      <c r="B867" s="29">
        <v>44247</v>
      </c>
      <c r="C867" s="35" t="s">
        <v>233</v>
      </c>
      <c r="E867" s="25" t="str">
        <f t="shared" si="31"/>
        <v>1Q2021</v>
      </c>
      <c r="F867" s="26" t="str">
        <f>+F866</f>
        <v>N/A</v>
      </c>
    </row>
    <row r="868" spans="1:10" hidden="1">
      <c r="A868" s="19">
        <f t="shared" si="30"/>
        <v>44275</v>
      </c>
      <c r="B868" s="20">
        <v>44275</v>
      </c>
      <c r="C868" s="35" t="s">
        <v>233</v>
      </c>
      <c r="E868" s="25" t="str">
        <f t="shared" si="31"/>
        <v>1Q2021</v>
      </c>
      <c r="F868" s="26" t="str">
        <f>+F867</f>
        <v>N/A</v>
      </c>
    </row>
    <row r="869" spans="1:10" hidden="1">
      <c r="A869" s="19">
        <f t="shared" si="30"/>
        <v>44306</v>
      </c>
      <c r="B869" s="20">
        <v>44306</v>
      </c>
      <c r="C869" s="35" t="s">
        <v>233</v>
      </c>
      <c r="E869" s="25" t="str">
        <f t="shared" si="31"/>
        <v>2Q2021</v>
      </c>
      <c r="F869" s="26" t="str">
        <f>IF(COUNTIF(C865:C867,"&gt;0")&lt;3,"N/A",AVERAGE(C865:C867))</f>
        <v>N/A</v>
      </c>
    </row>
    <row r="870" spans="1:10" hidden="1">
      <c r="A870" s="28">
        <f t="shared" si="30"/>
        <v>44336</v>
      </c>
      <c r="B870" s="29">
        <v>44336</v>
      </c>
      <c r="C870" s="35" t="s">
        <v>233</v>
      </c>
      <c r="E870" s="25" t="str">
        <f t="shared" si="31"/>
        <v>2Q2021</v>
      </c>
      <c r="F870" s="26" t="str">
        <f>+F869</f>
        <v>N/A</v>
      </c>
    </row>
    <row r="871" spans="1:10" hidden="1">
      <c r="A871" s="19">
        <f t="shared" si="30"/>
        <v>44367</v>
      </c>
      <c r="B871" s="20">
        <v>44367</v>
      </c>
      <c r="C871" s="35" t="s">
        <v>233</v>
      </c>
      <c r="E871" s="25" t="str">
        <f t="shared" si="31"/>
        <v>2Q2021</v>
      </c>
      <c r="F871" s="26" t="str">
        <f>+F870</f>
        <v>N/A</v>
      </c>
    </row>
    <row r="872" spans="1:10" hidden="1">
      <c r="A872" s="19">
        <f t="shared" si="30"/>
        <v>44397</v>
      </c>
      <c r="B872" s="20">
        <v>44397</v>
      </c>
      <c r="C872" s="35" t="s">
        <v>233</v>
      </c>
      <c r="E872" s="25" t="str">
        <f t="shared" si="31"/>
        <v>3Q2021</v>
      </c>
      <c r="F872" s="26" t="str">
        <f>IF(COUNTIF(C868:C870,"&gt;0")&lt;3,"N/A",AVERAGE(C868:C870))</f>
        <v>N/A</v>
      </c>
    </row>
    <row r="873" spans="1:10" hidden="1">
      <c r="A873" s="28">
        <f t="shared" si="30"/>
        <v>44428</v>
      </c>
      <c r="B873" s="29">
        <v>44428</v>
      </c>
      <c r="C873" s="35" t="s">
        <v>233</v>
      </c>
      <c r="E873" s="25" t="str">
        <f t="shared" si="31"/>
        <v>3Q2021</v>
      </c>
      <c r="F873" s="26" t="str">
        <f>+F872</f>
        <v>N/A</v>
      </c>
    </row>
    <row r="874" spans="1:10" hidden="1">
      <c r="A874" s="19">
        <f t="shared" si="30"/>
        <v>44459</v>
      </c>
      <c r="B874" s="20">
        <v>44459</v>
      </c>
      <c r="C874" s="35" t="s">
        <v>233</v>
      </c>
      <c r="E874" s="25" t="str">
        <f t="shared" si="31"/>
        <v>3Q2021</v>
      </c>
      <c r="F874" s="26" t="str">
        <f>+F873</f>
        <v>N/A</v>
      </c>
    </row>
    <row r="875" spans="1:10" hidden="1">
      <c r="A875" s="19">
        <f t="shared" si="30"/>
        <v>44489</v>
      </c>
      <c r="B875" s="20">
        <v>44489</v>
      </c>
      <c r="C875" s="35" t="s">
        <v>233</v>
      </c>
      <c r="E875" s="25" t="str">
        <f t="shared" si="31"/>
        <v>4Q2021</v>
      </c>
      <c r="F875" s="26" t="str">
        <f>IF(COUNTIF(C871:C873,"&gt;0")&lt;3,"N/A",AVERAGE(C871:C873))</f>
        <v>N/A</v>
      </c>
    </row>
    <row r="876" spans="1:10" hidden="1">
      <c r="A876" s="28">
        <f t="shared" si="30"/>
        <v>44520</v>
      </c>
      <c r="B876" s="29">
        <v>44520</v>
      </c>
      <c r="C876" s="35" t="s">
        <v>233</v>
      </c>
      <c r="E876" s="25" t="str">
        <f t="shared" si="31"/>
        <v>4Q2021</v>
      </c>
      <c r="F876" s="26" t="str">
        <f>+F875</f>
        <v>N/A</v>
      </c>
    </row>
    <row r="877" spans="1:10" hidden="1">
      <c r="A877" s="19">
        <f t="shared" si="30"/>
        <v>44550</v>
      </c>
      <c r="B877" s="20">
        <v>44550</v>
      </c>
      <c r="C877" s="35" t="s">
        <v>233</v>
      </c>
      <c r="E877" s="25" t="str">
        <f t="shared" si="31"/>
        <v>4Q2021</v>
      </c>
      <c r="F877" s="26" t="str">
        <f>+F876</f>
        <v>N/A</v>
      </c>
    </row>
    <row r="878" spans="1:10" hidden="1">
      <c r="A878" s="19">
        <f t="shared" si="30"/>
        <v>44581</v>
      </c>
      <c r="B878" s="20">
        <v>44581</v>
      </c>
      <c r="C878" s="35" t="s">
        <v>233</v>
      </c>
      <c r="E878" s="25" t="str">
        <f t="shared" si="31"/>
        <v>1Q2022</v>
      </c>
      <c r="F878" s="26" t="str">
        <f>IF(COUNTIF(C874:C876,"&gt;0")&lt;3,"N/A",AVERAGE(C874:C876))</f>
        <v>N/A</v>
      </c>
    </row>
    <row r="879" spans="1:10" hidden="1">
      <c r="A879" s="28">
        <f t="shared" si="30"/>
        <v>44612</v>
      </c>
      <c r="B879" s="29">
        <v>44612</v>
      </c>
      <c r="C879" s="35" t="s">
        <v>233</v>
      </c>
      <c r="E879" s="25" t="str">
        <f t="shared" si="31"/>
        <v>1Q2022</v>
      </c>
      <c r="F879" s="26" t="str">
        <f>+F878</f>
        <v>N/A</v>
      </c>
    </row>
    <row r="880" spans="1:10" hidden="1">
      <c r="A880" s="19">
        <f t="shared" si="30"/>
        <v>44640</v>
      </c>
      <c r="B880" s="20">
        <v>44640</v>
      </c>
      <c r="C880" s="35" t="s">
        <v>233</v>
      </c>
      <c r="E880" s="25" t="str">
        <f t="shared" si="31"/>
        <v>1Q2022</v>
      </c>
      <c r="F880" s="26" t="str">
        <f>+F879</f>
        <v>N/A</v>
      </c>
    </row>
    <row r="881" spans="1:6" hidden="1">
      <c r="A881" s="19">
        <f t="shared" si="30"/>
        <v>44671</v>
      </c>
      <c r="B881" s="20">
        <v>44671</v>
      </c>
      <c r="C881" s="35" t="s">
        <v>233</v>
      </c>
      <c r="E881" s="25" t="str">
        <f t="shared" si="31"/>
        <v>2Q2022</v>
      </c>
      <c r="F881" s="26" t="str">
        <f>IF(COUNTIF(C877:C879,"&gt;0")&lt;3,"N/A",AVERAGE(C877:C879))</f>
        <v>N/A</v>
      </c>
    </row>
    <row r="882" spans="1:6" hidden="1">
      <c r="A882" s="28">
        <f t="shared" si="30"/>
        <v>44701</v>
      </c>
      <c r="B882" s="29">
        <v>44701</v>
      </c>
      <c r="C882" s="35" t="s">
        <v>233</v>
      </c>
      <c r="E882" s="25" t="str">
        <f t="shared" si="31"/>
        <v>2Q2022</v>
      </c>
      <c r="F882" s="26" t="str">
        <f>+F881</f>
        <v>N/A</v>
      </c>
    </row>
    <row r="883" spans="1:6" hidden="1">
      <c r="A883" s="19">
        <f t="shared" si="30"/>
        <v>44732</v>
      </c>
      <c r="B883" s="20">
        <v>44732</v>
      </c>
      <c r="C883" s="35" t="s">
        <v>233</v>
      </c>
      <c r="E883" s="25" t="str">
        <f t="shared" si="31"/>
        <v>2Q2022</v>
      </c>
      <c r="F883" s="26" t="str">
        <f>+F882</f>
        <v>N/A</v>
      </c>
    </row>
    <row r="884" spans="1:6" hidden="1">
      <c r="A884" s="19">
        <f t="shared" si="30"/>
        <v>44762</v>
      </c>
      <c r="B884" s="20">
        <v>44762</v>
      </c>
      <c r="C884" s="35" t="s">
        <v>233</v>
      </c>
      <c r="E884" s="25" t="str">
        <f t="shared" si="31"/>
        <v>3Q2022</v>
      </c>
      <c r="F884" s="26" t="str">
        <f>IF(COUNTIF(C880:C882,"&gt;0")&lt;3,"N/A",AVERAGE(C880:C882))</f>
        <v>N/A</v>
      </c>
    </row>
    <row r="885" spans="1:6" hidden="1">
      <c r="A885" s="28">
        <f t="shared" si="30"/>
        <v>44793</v>
      </c>
      <c r="B885" s="29">
        <v>44793</v>
      </c>
      <c r="C885" s="35" t="s">
        <v>233</v>
      </c>
      <c r="E885" s="25" t="str">
        <f t="shared" si="31"/>
        <v>3Q2022</v>
      </c>
      <c r="F885" s="26" t="str">
        <f>+F884</f>
        <v>N/A</v>
      </c>
    </row>
    <row r="886" spans="1:6" hidden="1">
      <c r="A886" s="19">
        <f t="shared" si="30"/>
        <v>44824</v>
      </c>
      <c r="B886" s="20">
        <v>44824</v>
      </c>
      <c r="C886" s="35" t="s">
        <v>233</v>
      </c>
      <c r="E886" s="25" t="str">
        <f t="shared" si="31"/>
        <v>3Q2022</v>
      </c>
      <c r="F886" s="26" t="str">
        <f>+F885</f>
        <v>N/A</v>
      </c>
    </row>
    <row r="887" spans="1:6" hidden="1">
      <c r="A887" s="19">
        <f t="shared" si="30"/>
        <v>44854</v>
      </c>
      <c r="B887" s="20">
        <v>44854</v>
      </c>
      <c r="C887" s="35" t="s">
        <v>233</v>
      </c>
      <c r="E887" s="25" t="str">
        <f t="shared" si="31"/>
        <v>4Q2022</v>
      </c>
      <c r="F887" s="26" t="str">
        <f>IF(COUNTIF(C883:C885,"&gt;0")&lt;3,"N/A",AVERAGE(C883:C885))</f>
        <v>N/A</v>
      </c>
    </row>
    <row r="888" spans="1:6" hidden="1">
      <c r="A888" s="28">
        <f t="shared" si="30"/>
        <v>44885</v>
      </c>
      <c r="B888" s="29">
        <v>44885</v>
      </c>
      <c r="C888" s="35" t="s">
        <v>233</v>
      </c>
      <c r="E888" s="25" t="str">
        <f t="shared" si="31"/>
        <v>4Q2022</v>
      </c>
      <c r="F888" s="26" t="str">
        <f>+F887</f>
        <v>N/A</v>
      </c>
    </row>
    <row r="889" spans="1:6" hidden="1">
      <c r="A889" s="19">
        <f t="shared" si="30"/>
        <v>44915</v>
      </c>
      <c r="B889" s="20">
        <v>44915</v>
      </c>
      <c r="C889" s="35" t="s">
        <v>233</v>
      </c>
      <c r="E889" s="25" t="str">
        <f t="shared" si="31"/>
        <v>4Q2022</v>
      </c>
      <c r="F889" s="26" t="str">
        <f>+F888</f>
        <v>N/A</v>
      </c>
    </row>
    <row r="890" spans="1:6" hidden="1">
      <c r="A890" s="19">
        <f t="shared" si="30"/>
        <v>44946</v>
      </c>
      <c r="B890" s="20">
        <v>44946</v>
      </c>
      <c r="C890" s="35" t="s">
        <v>233</v>
      </c>
      <c r="E890" s="25" t="str">
        <f t="shared" si="31"/>
        <v>1Q2023</v>
      </c>
      <c r="F890" s="26" t="str">
        <f>IF(COUNTIF(C886:C888,"&gt;0")&lt;3,"N/A",AVERAGE(C886:C888))</f>
        <v>N/A</v>
      </c>
    </row>
    <row r="891" spans="1:6" hidden="1">
      <c r="A891" s="28">
        <f t="shared" si="30"/>
        <v>44977</v>
      </c>
      <c r="B891" s="29">
        <v>44977</v>
      </c>
      <c r="C891" s="35" t="s">
        <v>233</v>
      </c>
      <c r="E891" s="25" t="str">
        <f t="shared" si="31"/>
        <v>1Q2023</v>
      </c>
      <c r="F891" s="26" t="str">
        <f>+F890</f>
        <v>N/A</v>
      </c>
    </row>
    <row r="892" spans="1:6" hidden="1">
      <c r="A892" s="19">
        <f t="shared" si="30"/>
        <v>45005</v>
      </c>
      <c r="B892" s="20">
        <v>45005</v>
      </c>
      <c r="C892" s="35" t="s">
        <v>233</v>
      </c>
      <c r="E892" s="25" t="str">
        <f t="shared" si="31"/>
        <v>1Q2023</v>
      </c>
      <c r="F892" s="26" t="str">
        <f>+F891</f>
        <v>N/A</v>
      </c>
    </row>
    <row r="893" spans="1:6" hidden="1">
      <c r="A893" s="19">
        <f t="shared" si="30"/>
        <v>45036</v>
      </c>
      <c r="B893" s="20">
        <v>45036</v>
      </c>
      <c r="C893" s="35" t="s">
        <v>233</v>
      </c>
      <c r="E893" s="25" t="str">
        <f t="shared" si="31"/>
        <v>2Q2023</v>
      </c>
      <c r="F893" s="26" t="str">
        <f>IF(COUNTIF(C889:C891,"&gt;0")&lt;3,"N/A",AVERAGE(C889:C891))</f>
        <v>N/A</v>
      </c>
    </row>
    <row r="894" spans="1:6" hidden="1">
      <c r="A894" s="28">
        <f t="shared" si="30"/>
        <v>45066</v>
      </c>
      <c r="B894" s="29">
        <v>45066</v>
      </c>
      <c r="C894" s="35" t="s">
        <v>233</v>
      </c>
      <c r="E894" s="25" t="str">
        <f t="shared" si="31"/>
        <v>2Q2023</v>
      </c>
      <c r="F894" s="26" t="str">
        <f>+F893</f>
        <v>N/A</v>
      </c>
    </row>
    <row r="895" spans="1:6" hidden="1">
      <c r="A895" s="19">
        <f t="shared" si="30"/>
        <v>45097</v>
      </c>
      <c r="B895" s="20">
        <v>45097</v>
      </c>
      <c r="C895" s="35" t="s">
        <v>233</v>
      </c>
      <c r="E895" s="25" t="str">
        <f t="shared" si="31"/>
        <v>2Q2023</v>
      </c>
      <c r="F895" s="26" t="str">
        <f>+F894</f>
        <v>N/A</v>
      </c>
    </row>
    <row r="896" spans="1:6" hidden="1">
      <c r="A896" s="19">
        <f t="shared" si="30"/>
        <v>45127</v>
      </c>
      <c r="B896" s="20">
        <v>45127</v>
      </c>
      <c r="C896" s="35" t="s">
        <v>233</v>
      </c>
      <c r="E896" s="25" t="str">
        <f t="shared" si="31"/>
        <v>3Q2023</v>
      </c>
      <c r="F896" s="26" t="str">
        <f>IF(COUNTIF(C892:C894,"&gt;0")&lt;3,"N/A",AVERAGE(C892:C894))</f>
        <v>N/A</v>
      </c>
    </row>
    <row r="897" spans="1:6" hidden="1">
      <c r="A897" s="28">
        <f t="shared" si="30"/>
        <v>45158</v>
      </c>
      <c r="B897" s="29">
        <v>45158</v>
      </c>
      <c r="C897" s="35" t="s">
        <v>233</v>
      </c>
      <c r="E897" s="25" t="str">
        <f t="shared" si="31"/>
        <v>3Q2023</v>
      </c>
      <c r="F897" s="26" t="str">
        <f>+F896</f>
        <v>N/A</v>
      </c>
    </row>
    <row r="898" spans="1:6" hidden="1">
      <c r="A898" s="19">
        <f t="shared" si="30"/>
        <v>45189</v>
      </c>
      <c r="B898" s="20">
        <v>45189</v>
      </c>
      <c r="C898" s="35" t="s">
        <v>233</v>
      </c>
      <c r="E898" s="25" t="str">
        <f t="shared" si="31"/>
        <v>3Q2023</v>
      </c>
      <c r="F898" s="26" t="str">
        <f>+F897</f>
        <v>N/A</v>
      </c>
    </row>
    <row r="899" spans="1:6" hidden="1">
      <c r="A899" s="19">
        <f t="shared" si="30"/>
        <v>45219</v>
      </c>
      <c r="B899" s="20">
        <v>45219</v>
      </c>
      <c r="C899" s="35" t="s">
        <v>233</v>
      </c>
      <c r="E899" s="25" t="str">
        <f t="shared" si="31"/>
        <v>4Q2023</v>
      </c>
      <c r="F899" s="26" t="str">
        <f>IF(COUNTIF(C895:C897,"&gt;0")&lt;3,"N/A",AVERAGE(C895:C897))</f>
        <v>N/A</v>
      </c>
    </row>
    <row r="900" spans="1:6" hidden="1">
      <c r="A900" s="28">
        <f t="shared" si="30"/>
        <v>45250</v>
      </c>
      <c r="B900" s="29">
        <v>45250</v>
      </c>
      <c r="C900" s="35" t="s">
        <v>233</v>
      </c>
      <c r="E900" s="25" t="str">
        <f t="shared" si="31"/>
        <v>4Q2023</v>
      </c>
      <c r="F900" s="26" t="str">
        <f>+F899</f>
        <v>N/A</v>
      </c>
    </row>
    <row r="901" spans="1:6" hidden="1">
      <c r="A901" s="19">
        <f t="shared" ref="A901:A964" si="33">+B901</f>
        <v>45280</v>
      </c>
      <c r="B901" s="20">
        <v>45280</v>
      </c>
      <c r="C901" s="35" t="s">
        <v>233</v>
      </c>
      <c r="E901" s="25" t="str">
        <f t="shared" si="31"/>
        <v>4Q2023</v>
      </c>
      <c r="F901" s="26" t="str">
        <f>+F900</f>
        <v>N/A</v>
      </c>
    </row>
    <row r="902" spans="1:6" hidden="1">
      <c r="A902" s="19">
        <f t="shared" si="33"/>
        <v>45311</v>
      </c>
      <c r="B902" s="20">
        <v>45311</v>
      </c>
      <c r="C902" s="35" t="s">
        <v>233</v>
      </c>
      <c r="E902" s="25" t="str">
        <f t="shared" si="31"/>
        <v>1Q2024</v>
      </c>
      <c r="F902" s="26" t="str">
        <f>IF(COUNTIF(C898:C900,"&gt;0")&lt;3,"N/A",AVERAGE(C898:C900))</f>
        <v>N/A</v>
      </c>
    </row>
    <row r="903" spans="1:6" hidden="1">
      <c r="A903" s="28">
        <f t="shared" si="33"/>
        <v>45342</v>
      </c>
      <c r="B903" s="29">
        <v>45342</v>
      </c>
      <c r="C903" s="35" t="s">
        <v>233</v>
      </c>
      <c r="E903" s="25" t="str">
        <f t="shared" si="31"/>
        <v>1Q2024</v>
      </c>
      <c r="F903" s="26" t="str">
        <f>+F902</f>
        <v>N/A</v>
      </c>
    </row>
    <row r="904" spans="1:6" hidden="1">
      <c r="A904" s="19">
        <f t="shared" si="33"/>
        <v>45371</v>
      </c>
      <c r="B904" s="20">
        <v>45371</v>
      </c>
      <c r="C904" s="35" t="s">
        <v>233</v>
      </c>
      <c r="E904" s="25" t="str">
        <f t="shared" si="31"/>
        <v>1Q2024</v>
      </c>
      <c r="F904" s="26" t="str">
        <f>+F903</f>
        <v>N/A</v>
      </c>
    </row>
    <row r="905" spans="1:6" hidden="1">
      <c r="A905" s="19">
        <f t="shared" si="33"/>
        <v>45402</v>
      </c>
      <c r="B905" s="20">
        <v>45402</v>
      </c>
      <c r="C905" s="35" t="s">
        <v>233</v>
      </c>
      <c r="E905" s="25" t="str">
        <f t="shared" si="31"/>
        <v>2Q2024</v>
      </c>
      <c r="F905" s="26" t="str">
        <f>IF(COUNTIF(C901:C903,"&gt;0")&lt;3,"N/A",AVERAGE(C901:C903))</f>
        <v>N/A</v>
      </c>
    </row>
    <row r="906" spans="1:6" hidden="1">
      <c r="A906" s="28">
        <f t="shared" si="33"/>
        <v>45432</v>
      </c>
      <c r="B906" s="29">
        <v>45432</v>
      </c>
      <c r="C906" s="35" t="s">
        <v>233</v>
      </c>
      <c r="E906" s="25" t="str">
        <f t="shared" si="31"/>
        <v>2Q2024</v>
      </c>
      <c r="F906" s="26" t="str">
        <f>+F905</f>
        <v>N/A</v>
      </c>
    </row>
    <row r="907" spans="1:6" hidden="1">
      <c r="A907" s="19">
        <f t="shared" si="33"/>
        <v>45463</v>
      </c>
      <c r="B907" s="20">
        <v>45463</v>
      </c>
      <c r="C907" s="35" t="s">
        <v>233</v>
      </c>
      <c r="E907" s="25" t="str">
        <f t="shared" ref="E907:E970" si="34">IF(MONTH(B907)&lt;4,"1",IF(MONTH(B907)&lt;7,"2",IF(MONTH(B907)&lt;10,"3","4")))&amp;"Q"&amp;YEAR(B907)</f>
        <v>2Q2024</v>
      </c>
      <c r="F907" s="26" t="str">
        <f>+F906</f>
        <v>N/A</v>
      </c>
    </row>
    <row r="908" spans="1:6" hidden="1">
      <c r="A908" s="19">
        <f t="shared" si="33"/>
        <v>45493</v>
      </c>
      <c r="B908" s="20">
        <v>45493</v>
      </c>
      <c r="C908" s="35" t="s">
        <v>233</v>
      </c>
      <c r="E908" s="25" t="str">
        <f t="shared" si="34"/>
        <v>3Q2024</v>
      </c>
      <c r="F908" s="26" t="str">
        <f>IF(COUNTIF(C904:C906,"&gt;0")&lt;3,"N/A",AVERAGE(C904:C906))</f>
        <v>N/A</v>
      </c>
    </row>
    <row r="909" spans="1:6" hidden="1">
      <c r="A909" s="28">
        <f t="shared" si="33"/>
        <v>45524</v>
      </c>
      <c r="B909" s="29">
        <v>45524</v>
      </c>
      <c r="C909" s="35" t="s">
        <v>233</v>
      </c>
      <c r="E909" s="25" t="str">
        <f t="shared" si="34"/>
        <v>3Q2024</v>
      </c>
      <c r="F909" s="26" t="str">
        <f>+F908</f>
        <v>N/A</v>
      </c>
    </row>
    <row r="910" spans="1:6" hidden="1">
      <c r="A910" s="19">
        <f t="shared" si="33"/>
        <v>45555</v>
      </c>
      <c r="B910" s="20">
        <v>45555</v>
      </c>
      <c r="C910" s="35" t="s">
        <v>233</v>
      </c>
      <c r="E910" s="25" t="str">
        <f t="shared" si="34"/>
        <v>3Q2024</v>
      </c>
      <c r="F910" s="26" t="str">
        <f>+F909</f>
        <v>N/A</v>
      </c>
    </row>
    <row r="911" spans="1:6" hidden="1">
      <c r="A911" s="19">
        <f t="shared" si="33"/>
        <v>45585</v>
      </c>
      <c r="B911" s="20">
        <v>45585</v>
      </c>
      <c r="C911" s="35" t="s">
        <v>233</v>
      </c>
      <c r="E911" s="25" t="str">
        <f t="shared" si="34"/>
        <v>4Q2024</v>
      </c>
      <c r="F911" s="26" t="str">
        <f>IF(COUNTIF(C907:C909,"&gt;0")&lt;3,"N/A",AVERAGE(C907:C909))</f>
        <v>N/A</v>
      </c>
    </row>
    <row r="912" spans="1:6" hidden="1">
      <c r="A912" s="28">
        <f t="shared" si="33"/>
        <v>45616</v>
      </c>
      <c r="B912" s="29">
        <v>45616</v>
      </c>
      <c r="C912" s="35" t="s">
        <v>233</v>
      </c>
      <c r="E912" s="25" t="str">
        <f t="shared" si="34"/>
        <v>4Q2024</v>
      </c>
      <c r="F912" s="26" t="str">
        <f>+F911</f>
        <v>N/A</v>
      </c>
    </row>
    <row r="913" spans="1:6" hidden="1">
      <c r="A913" s="19">
        <f t="shared" si="33"/>
        <v>45646</v>
      </c>
      <c r="B913" s="20">
        <v>45646</v>
      </c>
      <c r="C913" s="35" t="s">
        <v>233</v>
      </c>
      <c r="E913" s="25" t="str">
        <f t="shared" si="34"/>
        <v>4Q2024</v>
      </c>
      <c r="F913" s="26" t="str">
        <f>+F912</f>
        <v>N/A</v>
      </c>
    </row>
    <row r="914" spans="1:6" hidden="1">
      <c r="A914" s="19">
        <f t="shared" si="33"/>
        <v>45677</v>
      </c>
      <c r="B914" s="20">
        <v>45677</v>
      </c>
      <c r="C914" s="35" t="s">
        <v>233</v>
      </c>
      <c r="E914" s="25" t="str">
        <f t="shared" si="34"/>
        <v>1Q2025</v>
      </c>
      <c r="F914" s="26" t="str">
        <f>IF(COUNTIF(C910:C912,"&gt;0")&lt;3,"N/A",AVERAGE(C910:C912))</f>
        <v>N/A</v>
      </c>
    </row>
    <row r="915" spans="1:6" hidden="1">
      <c r="A915" s="28">
        <f t="shared" si="33"/>
        <v>45708</v>
      </c>
      <c r="B915" s="29">
        <v>45708</v>
      </c>
      <c r="C915" s="35" t="s">
        <v>233</v>
      </c>
      <c r="E915" s="25" t="str">
        <f t="shared" si="34"/>
        <v>1Q2025</v>
      </c>
      <c r="F915" s="26" t="str">
        <f>+F914</f>
        <v>N/A</v>
      </c>
    </row>
    <row r="916" spans="1:6" hidden="1">
      <c r="A916" s="19">
        <f t="shared" si="33"/>
        <v>45736</v>
      </c>
      <c r="B916" s="20">
        <v>45736</v>
      </c>
      <c r="C916" s="35" t="s">
        <v>233</v>
      </c>
      <c r="E916" s="25" t="str">
        <f t="shared" si="34"/>
        <v>1Q2025</v>
      </c>
      <c r="F916" s="26" t="str">
        <f>+F915</f>
        <v>N/A</v>
      </c>
    </row>
    <row r="917" spans="1:6" hidden="1">
      <c r="A917" s="19">
        <f t="shared" si="33"/>
        <v>45767</v>
      </c>
      <c r="B917" s="20">
        <v>45767</v>
      </c>
      <c r="C917" s="35" t="s">
        <v>233</v>
      </c>
      <c r="E917" s="25" t="str">
        <f t="shared" si="34"/>
        <v>2Q2025</v>
      </c>
      <c r="F917" s="26" t="str">
        <f>IF(COUNTIF(C913:C915,"&gt;0")&lt;3,"N/A",AVERAGE(C913:C915))</f>
        <v>N/A</v>
      </c>
    </row>
    <row r="918" spans="1:6" hidden="1">
      <c r="A918" s="28">
        <f t="shared" si="33"/>
        <v>45797</v>
      </c>
      <c r="B918" s="29">
        <v>45797</v>
      </c>
      <c r="C918" s="35" t="s">
        <v>233</v>
      </c>
      <c r="E918" s="25" t="str">
        <f t="shared" si="34"/>
        <v>2Q2025</v>
      </c>
      <c r="F918" s="26" t="str">
        <f>+F917</f>
        <v>N/A</v>
      </c>
    </row>
    <row r="919" spans="1:6" hidden="1">
      <c r="A919" s="19">
        <f t="shared" si="33"/>
        <v>45828</v>
      </c>
      <c r="B919" s="20">
        <v>45828</v>
      </c>
      <c r="C919" s="35" t="s">
        <v>233</v>
      </c>
      <c r="E919" s="25" t="str">
        <f t="shared" si="34"/>
        <v>2Q2025</v>
      </c>
      <c r="F919" s="26" t="str">
        <f>+F918</f>
        <v>N/A</v>
      </c>
    </row>
    <row r="920" spans="1:6" hidden="1">
      <c r="A920" s="19">
        <f t="shared" si="33"/>
        <v>45858</v>
      </c>
      <c r="B920" s="20">
        <v>45858</v>
      </c>
      <c r="C920" s="35" t="s">
        <v>233</v>
      </c>
      <c r="E920" s="25" t="str">
        <f t="shared" si="34"/>
        <v>3Q2025</v>
      </c>
      <c r="F920" s="26" t="str">
        <f>IF(COUNTIF(C916:C918,"&gt;0")&lt;3,"N/A",AVERAGE(C916:C918))</f>
        <v>N/A</v>
      </c>
    </row>
    <row r="921" spans="1:6" hidden="1">
      <c r="A921" s="28">
        <f t="shared" si="33"/>
        <v>45889</v>
      </c>
      <c r="B921" s="29">
        <v>45889</v>
      </c>
      <c r="C921" s="35" t="s">
        <v>233</v>
      </c>
      <c r="E921" s="25" t="str">
        <f t="shared" si="34"/>
        <v>3Q2025</v>
      </c>
      <c r="F921" s="26" t="str">
        <f>+F920</f>
        <v>N/A</v>
      </c>
    </row>
    <row r="922" spans="1:6" hidden="1">
      <c r="A922" s="19">
        <f t="shared" si="33"/>
        <v>45920</v>
      </c>
      <c r="B922" s="20">
        <v>45920</v>
      </c>
      <c r="C922" s="35" t="s">
        <v>233</v>
      </c>
      <c r="E922" s="25" t="str">
        <f t="shared" si="34"/>
        <v>3Q2025</v>
      </c>
      <c r="F922" s="26" t="str">
        <f>+F921</f>
        <v>N/A</v>
      </c>
    </row>
    <row r="923" spans="1:6" hidden="1">
      <c r="A923" s="19">
        <f t="shared" si="33"/>
        <v>45950</v>
      </c>
      <c r="B923" s="20">
        <v>45950</v>
      </c>
      <c r="C923" s="35" t="s">
        <v>233</v>
      </c>
      <c r="E923" s="25" t="str">
        <f t="shared" si="34"/>
        <v>4Q2025</v>
      </c>
      <c r="F923" s="26" t="str">
        <f>IF(COUNTIF(C919:C921,"&gt;0")&lt;3,"N/A",AVERAGE(C919:C921))</f>
        <v>N/A</v>
      </c>
    </row>
    <row r="924" spans="1:6" hidden="1">
      <c r="A924" s="28">
        <f t="shared" si="33"/>
        <v>45981</v>
      </c>
      <c r="B924" s="29">
        <v>45981</v>
      </c>
      <c r="C924" s="35" t="s">
        <v>233</v>
      </c>
      <c r="E924" s="25" t="str">
        <f t="shared" si="34"/>
        <v>4Q2025</v>
      </c>
      <c r="F924" s="26" t="str">
        <f>+F923</f>
        <v>N/A</v>
      </c>
    </row>
    <row r="925" spans="1:6" hidden="1">
      <c r="A925" s="19">
        <f t="shared" si="33"/>
        <v>46011</v>
      </c>
      <c r="B925" s="20">
        <v>46011</v>
      </c>
      <c r="C925" s="35" t="s">
        <v>233</v>
      </c>
      <c r="E925" s="25" t="str">
        <f t="shared" si="34"/>
        <v>4Q2025</v>
      </c>
      <c r="F925" s="26" t="str">
        <f>+F924</f>
        <v>N/A</v>
      </c>
    </row>
    <row r="926" spans="1:6" hidden="1">
      <c r="A926" s="19">
        <f t="shared" si="33"/>
        <v>46042</v>
      </c>
      <c r="B926" s="20">
        <v>46042</v>
      </c>
      <c r="C926" s="35" t="s">
        <v>233</v>
      </c>
      <c r="E926" s="25" t="str">
        <f t="shared" si="34"/>
        <v>1Q2026</v>
      </c>
      <c r="F926" s="26" t="str">
        <f>IF(COUNTIF(C922:C924,"&gt;0")&lt;3,"N/A",AVERAGE(C922:C924))</f>
        <v>N/A</v>
      </c>
    </row>
    <row r="927" spans="1:6" hidden="1">
      <c r="A927" s="28">
        <f t="shared" si="33"/>
        <v>46073</v>
      </c>
      <c r="B927" s="29">
        <v>46073</v>
      </c>
      <c r="C927" s="35" t="s">
        <v>233</v>
      </c>
      <c r="E927" s="25" t="str">
        <f t="shared" si="34"/>
        <v>1Q2026</v>
      </c>
      <c r="F927" s="26" t="str">
        <f>+F926</f>
        <v>N/A</v>
      </c>
    </row>
    <row r="928" spans="1:6" hidden="1">
      <c r="A928" s="19">
        <f t="shared" si="33"/>
        <v>46101</v>
      </c>
      <c r="B928" s="20">
        <v>46101</v>
      </c>
      <c r="C928" s="35" t="s">
        <v>233</v>
      </c>
      <c r="E928" s="25" t="str">
        <f t="shared" si="34"/>
        <v>1Q2026</v>
      </c>
      <c r="F928" s="26" t="str">
        <f>+F927</f>
        <v>N/A</v>
      </c>
    </row>
    <row r="929" spans="1:6" hidden="1">
      <c r="A929" s="19">
        <f t="shared" si="33"/>
        <v>46132</v>
      </c>
      <c r="B929" s="20">
        <v>46132</v>
      </c>
      <c r="C929" s="35" t="s">
        <v>233</v>
      </c>
      <c r="E929" s="25" t="str">
        <f t="shared" si="34"/>
        <v>2Q2026</v>
      </c>
      <c r="F929" s="26" t="str">
        <f>IF(COUNTIF(C925:C927,"&gt;0")&lt;3,"N/A",AVERAGE(C925:C927))</f>
        <v>N/A</v>
      </c>
    </row>
    <row r="930" spans="1:6" hidden="1">
      <c r="A930" s="28">
        <f t="shared" si="33"/>
        <v>46162</v>
      </c>
      <c r="B930" s="29">
        <v>46162</v>
      </c>
      <c r="C930" s="35" t="s">
        <v>233</v>
      </c>
      <c r="E930" s="25" t="str">
        <f t="shared" si="34"/>
        <v>2Q2026</v>
      </c>
      <c r="F930" s="26" t="str">
        <f>+F929</f>
        <v>N/A</v>
      </c>
    </row>
    <row r="931" spans="1:6" hidden="1">
      <c r="A931" s="19">
        <f t="shared" si="33"/>
        <v>46193</v>
      </c>
      <c r="B931" s="20">
        <v>46193</v>
      </c>
      <c r="C931" s="35" t="s">
        <v>233</v>
      </c>
      <c r="E931" s="25" t="str">
        <f t="shared" si="34"/>
        <v>2Q2026</v>
      </c>
      <c r="F931" s="26" t="str">
        <f>+F930</f>
        <v>N/A</v>
      </c>
    </row>
    <row r="932" spans="1:6" hidden="1">
      <c r="A932" s="19">
        <f t="shared" si="33"/>
        <v>46223</v>
      </c>
      <c r="B932" s="20">
        <v>46223</v>
      </c>
      <c r="C932" s="35" t="s">
        <v>233</v>
      </c>
      <c r="E932" s="25" t="str">
        <f t="shared" si="34"/>
        <v>3Q2026</v>
      </c>
      <c r="F932" s="26" t="str">
        <f>IF(COUNTIF(C928:C930,"&gt;0")&lt;3,"N/A",AVERAGE(C928:C930))</f>
        <v>N/A</v>
      </c>
    </row>
    <row r="933" spans="1:6" hidden="1">
      <c r="A933" s="28">
        <f t="shared" si="33"/>
        <v>46254</v>
      </c>
      <c r="B933" s="29">
        <v>46254</v>
      </c>
      <c r="C933" s="35" t="s">
        <v>233</v>
      </c>
      <c r="E933" s="25" t="str">
        <f t="shared" si="34"/>
        <v>3Q2026</v>
      </c>
      <c r="F933" s="26" t="str">
        <f>+F932</f>
        <v>N/A</v>
      </c>
    </row>
    <row r="934" spans="1:6" hidden="1">
      <c r="A934" s="19">
        <f t="shared" si="33"/>
        <v>46285</v>
      </c>
      <c r="B934" s="20">
        <v>46285</v>
      </c>
      <c r="C934" s="35" t="s">
        <v>233</v>
      </c>
      <c r="E934" s="25" t="str">
        <f t="shared" si="34"/>
        <v>3Q2026</v>
      </c>
      <c r="F934" s="26" t="str">
        <f>+F933</f>
        <v>N/A</v>
      </c>
    </row>
    <row r="935" spans="1:6" hidden="1">
      <c r="A935" s="19">
        <f t="shared" si="33"/>
        <v>46315</v>
      </c>
      <c r="B935" s="20">
        <v>46315</v>
      </c>
      <c r="C935" s="35" t="s">
        <v>233</v>
      </c>
      <c r="E935" s="25" t="str">
        <f t="shared" si="34"/>
        <v>4Q2026</v>
      </c>
      <c r="F935" s="26" t="str">
        <f>IF(COUNTIF(C931:C933,"&gt;0")&lt;3,"N/A",AVERAGE(C931:C933))</f>
        <v>N/A</v>
      </c>
    </row>
    <row r="936" spans="1:6" hidden="1">
      <c r="A936" s="28">
        <f t="shared" si="33"/>
        <v>46346</v>
      </c>
      <c r="B936" s="29">
        <v>46346</v>
      </c>
      <c r="C936" s="35" t="s">
        <v>233</v>
      </c>
      <c r="E936" s="25" t="str">
        <f t="shared" si="34"/>
        <v>4Q2026</v>
      </c>
      <c r="F936" s="26" t="str">
        <f>+F935</f>
        <v>N/A</v>
      </c>
    </row>
    <row r="937" spans="1:6" hidden="1">
      <c r="A937" s="19">
        <f t="shared" si="33"/>
        <v>46376</v>
      </c>
      <c r="B937" s="20">
        <v>46376</v>
      </c>
      <c r="C937" s="35" t="s">
        <v>233</v>
      </c>
      <c r="E937" s="25" t="str">
        <f t="shared" si="34"/>
        <v>4Q2026</v>
      </c>
      <c r="F937" s="26" t="str">
        <f>+F936</f>
        <v>N/A</v>
      </c>
    </row>
    <row r="938" spans="1:6" hidden="1">
      <c r="A938" s="19">
        <f t="shared" si="33"/>
        <v>46407</v>
      </c>
      <c r="B938" s="20">
        <v>46407</v>
      </c>
      <c r="C938" s="35" t="s">
        <v>233</v>
      </c>
      <c r="E938" s="25" t="str">
        <f t="shared" si="34"/>
        <v>1Q2027</v>
      </c>
      <c r="F938" s="26" t="str">
        <f>IF(COUNTIF(C934:C936,"&gt;0")&lt;3,"N/A",AVERAGE(C934:C936))</f>
        <v>N/A</v>
      </c>
    </row>
    <row r="939" spans="1:6" hidden="1">
      <c r="A939" s="28">
        <f t="shared" si="33"/>
        <v>46438</v>
      </c>
      <c r="B939" s="29">
        <v>46438</v>
      </c>
      <c r="C939" s="35" t="s">
        <v>233</v>
      </c>
      <c r="E939" s="25" t="str">
        <f t="shared" si="34"/>
        <v>1Q2027</v>
      </c>
      <c r="F939" s="26" t="str">
        <f>+F938</f>
        <v>N/A</v>
      </c>
    </row>
    <row r="940" spans="1:6" hidden="1">
      <c r="A940" s="19">
        <f t="shared" si="33"/>
        <v>46466</v>
      </c>
      <c r="B940" s="20">
        <v>46466</v>
      </c>
      <c r="C940" s="35" t="s">
        <v>233</v>
      </c>
      <c r="E940" s="25" t="str">
        <f t="shared" si="34"/>
        <v>1Q2027</v>
      </c>
      <c r="F940" s="26" t="str">
        <f>+F939</f>
        <v>N/A</v>
      </c>
    </row>
    <row r="941" spans="1:6" hidden="1">
      <c r="A941" s="19">
        <f t="shared" si="33"/>
        <v>46497</v>
      </c>
      <c r="B941" s="20">
        <v>46497</v>
      </c>
      <c r="C941" s="35" t="s">
        <v>233</v>
      </c>
      <c r="E941" s="25" t="str">
        <f t="shared" si="34"/>
        <v>2Q2027</v>
      </c>
      <c r="F941" s="26" t="str">
        <f>IF(COUNTIF(C937:C939,"&gt;0")&lt;3,"N/A",AVERAGE(C937:C939))</f>
        <v>N/A</v>
      </c>
    </row>
    <row r="942" spans="1:6" hidden="1">
      <c r="A942" s="28">
        <f t="shared" si="33"/>
        <v>46527</v>
      </c>
      <c r="B942" s="29">
        <v>46527</v>
      </c>
      <c r="C942" s="35" t="s">
        <v>233</v>
      </c>
      <c r="E942" s="25" t="str">
        <f t="shared" si="34"/>
        <v>2Q2027</v>
      </c>
      <c r="F942" s="26" t="str">
        <f>+F941</f>
        <v>N/A</v>
      </c>
    </row>
    <row r="943" spans="1:6" hidden="1">
      <c r="A943" s="19">
        <f t="shared" si="33"/>
        <v>46558</v>
      </c>
      <c r="B943" s="20">
        <v>46558</v>
      </c>
      <c r="C943" s="35" t="s">
        <v>233</v>
      </c>
      <c r="E943" s="25" t="str">
        <f t="shared" si="34"/>
        <v>2Q2027</v>
      </c>
      <c r="F943" s="26" t="str">
        <f>+F942</f>
        <v>N/A</v>
      </c>
    </row>
    <row r="944" spans="1:6" hidden="1">
      <c r="A944" s="19">
        <f t="shared" si="33"/>
        <v>46588</v>
      </c>
      <c r="B944" s="20">
        <v>46588</v>
      </c>
      <c r="C944" s="35" t="s">
        <v>233</v>
      </c>
      <c r="E944" s="25" t="str">
        <f t="shared" si="34"/>
        <v>3Q2027</v>
      </c>
      <c r="F944" s="26" t="str">
        <f>IF(COUNTIF(C940:C942,"&gt;0")&lt;3,"N/A",AVERAGE(C940:C942))</f>
        <v>N/A</v>
      </c>
    </row>
    <row r="945" spans="1:6" hidden="1">
      <c r="A945" s="28">
        <f t="shared" si="33"/>
        <v>46619</v>
      </c>
      <c r="B945" s="29">
        <v>46619</v>
      </c>
      <c r="C945" s="35" t="s">
        <v>233</v>
      </c>
      <c r="E945" s="25" t="str">
        <f t="shared" si="34"/>
        <v>3Q2027</v>
      </c>
      <c r="F945" s="26" t="str">
        <f>+F944</f>
        <v>N/A</v>
      </c>
    </row>
    <row r="946" spans="1:6" hidden="1">
      <c r="A946" s="19">
        <f t="shared" si="33"/>
        <v>46650</v>
      </c>
      <c r="B946" s="20">
        <v>46650</v>
      </c>
      <c r="C946" s="35" t="s">
        <v>233</v>
      </c>
      <c r="E946" s="25" t="str">
        <f t="shared" si="34"/>
        <v>3Q2027</v>
      </c>
      <c r="F946" s="26" t="str">
        <f>+F945</f>
        <v>N/A</v>
      </c>
    </row>
    <row r="947" spans="1:6" hidden="1">
      <c r="A947" s="19">
        <f t="shared" si="33"/>
        <v>46680</v>
      </c>
      <c r="B947" s="20">
        <v>46680</v>
      </c>
      <c r="C947" s="35" t="s">
        <v>233</v>
      </c>
      <c r="E947" s="25" t="str">
        <f t="shared" si="34"/>
        <v>4Q2027</v>
      </c>
      <c r="F947" s="26" t="str">
        <f>IF(COUNTIF(C943:C945,"&gt;0")&lt;3,"N/A",AVERAGE(C943:C945))</f>
        <v>N/A</v>
      </c>
    </row>
    <row r="948" spans="1:6" hidden="1">
      <c r="A948" s="28">
        <f t="shared" si="33"/>
        <v>46711</v>
      </c>
      <c r="B948" s="29">
        <v>46711</v>
      </c>
      <c r="C948" s="35" t="s">
        <v>233</v>
      </c>
      <c r="E948" s="25" t="str">
        <f t="shared" si="34"/>
        <v>4Q2027</v>
      </c>
      <c r="F948" s="26" t="str">
        <f>+F947</f>
        <v>N/A</v>
      </c>
    </row>
    <row r="949" spans="1:6" hidden="1">
      <c r="A949" s="19">
        <f t="shared" si="33"/>
        <v>46741</v>
      </c>
      <c r="B949" s="20">
        <v>46741</v>
      </c>
      <c r="C949" s="35" t="s">
        <v>233</v>
      </c>
      <c r="E949" s="25" t="str">
        <f t="shared" si="34"/>
        <v>4Q2027</v>
      </c>
      <c r="F949" s="26" t="str">
        <f>+F948</f>
        <v>N/A</v>
      </c>
    </row>
    <row r="950" spans="1:6" hidden="1">
      <c r="A950" s="19">
        <f t="shared" si="33"/>
        <v>46772</v>
      </c>
      <c r="B950" s="20">
        <v>46772</v>
      </c>
      <c r="C950" s="35" t="s">
        <v>233</v>
      </c>
      <c r="E950" s="25" t="str">
        <f t="shared" si="34"/>
        <v>1Q2028</v>
      </c>
      <c r="F950" s="26" t="str">
        <f>IF(COUNTIF(C946:C948,"&gt;0")&lt;3,"N/A",AVERAGE(C946:C948))</f>
        <v>N/A</v>
      </c>
    </row>
    <row r="951" spans="1:6" hidden="1">
      <c r="A951" s="28">
        <f t="shared" si="33"/>
        <v>46803</v>
      </c>
      <c r="B951" s="29">
        <v>46803</v>
      </c>
      <c r="C951" s="35" t="s">
        <v>233</v>
      </c>
      <c r="E951" s="25" t="str">
        <f t="shared" si="34"/>
        <v>1Q2028</v>
      </c>
      <c r="F951" s="26" t="str">
        <f>+F950</f>
        <v>N/A</v>
      </c>
    </row>
    <row r="952" spans="1:6" hidden="1">
      <c r="A952" s="19">
        <f t="shared" si="33"/>
        <v>46832</v>
      </c>
      <c r="B952" s="20">
        <v>46832</v>
      </c>
      <c r="C952" s="35" t="s">
        <v>233</v>
      </c>
      <c r="E952" s="25" t="str">
        <f t="shared" si="34"/>
        <v>1Q2028</v>
      </c>
      <c r="F952" s="26" t="str">
        <f>+F951</f>
        <v>N/A</v>
      </c>
    </row>
    <row r="953" spans="1:6" hidden="1">
      <c r="A953" s="19">
        <f t="shared" si="33"/>
        <v>46863</v>
      </c>
      <c r="B953" s="20">
        <v>46863</v>
      </c>
      <c r="C953" s="35" t="s">
        <v>233</v>
      </c>
      <c r="E953" s="25" t="str">
        <f t="shared" si="34"/>
        <v>2Q2028</v>
      </c>
      <c r="F953" s="26" t="str">
        <f>IF(COUNTIF(C949:C951,"&gt;0")&lt;3,"N/A",AVERAGE(C949:C951))</f>
        <v>N/A</v>
      </c>
    </row>
    <row r="954" spans="1:6" hidden="1">
      <c r="A954" s="28">
        <f t="shared" si="33"/>
        <v>46893</v>
      </c>
      <c r="B954" s="29">
        <v>46893</v>
      </c>
      <c r="C954" s="35" t="s">
        <v>233</v>
      </c>
      <c r="E954" s="25" t="str">
        <f t="shared" si="34"/>
        <v>2Q2028</v>
      </c>
      <c r="F954" s="26" t="str">
        <f>+F953</f>
        <v>N/A</v>
      </c>
    </row>
    <row r="955" spans="1:6" hidden="1">
      <c r="A955" s="19">
        <f t="shared" si="33"/>
        <v>46924</v>
      </c>
      <c r="B955" s="20">
        <v>46924</v>
      </c>
      <c r="C955" s="35" t="s">
        <v>233</v>
      </c>
      <c r="E955" s="25" t="str">
        <f t="shared" si="34"/>
        <v>2Q2028</v>
      </c>
      <c r="F955" s="26" t="str">
        <f>+F954</f>
        <v>N/A</v>
      </c>
    </row>
    <row r="956" spans="1:6" hidden="1">
      <c r="A956" s="19">
        <f t="shared" si="33"/>
        <v>46954</v>
      </c>
      <c r="B956" s="20">
        <v>46954</v>
      </c>
      <c r="C956" s="35" t="s">
        <v>233</v>
      </c>
      <c r="E956" s="25" t="str">
        <f t="shared" si="34"/>
        <v>3Q2028</v>
      </c>
      <c r="F956" s="26" t="str">
        <f>IF(COUNTIF(C952:C954,"&gt;0")&lt;3,"N/A",AVERAGE(C952:C954))</f>
        <v>N/A</v>
      </c>
    </row>
    <row r="957" spans="1:6" hidden="1">
      <c r="A957" s="28">
        <f t="shared" si="33"/>
        <v>46985</v>
      </c>
      <c r="B957" s="29">
        <v>46985</v>
      </c>
      <c r="C957" s="35" t="s">
        <v>233</v>
      </c>
      <c r="E957" s="25" t="str">
        <f t="shared" si="34"/>
        <v>3Q2028</v>
      </c>
      <c r="F957" s="26" t="str">
        <f>+F956</f>
        <v>N/A</v>
      </c>
    </row>
    <row r="958" spans="1:6" hidden="1">
      <c r="A958" s="19">
        <f t="shared" si="33"/>
        <v>47016</v>
      </c>
      <c r="B958" s="20">
        <v>47016</v>
      </c>
      <c r="C958" s="35" t="s">
        <v>233</v>
      </c>
      <c r="E958" s="25" t="str">
        <f t="shared" si="34"/>
        <v>3Q2028</v>
      </c>
      <c r="F958" s="26" t="str">
        <f>+F957</f>
        <v>N/A</v>
      </c>
    </row>
    <row r="959" spans="1:6" hidden="1">
      <c r="A959" s="19">
        <f t="shared" si="33"/>
        <v>47046</v>
      </c>
      <c r="B959" s="20">
        <v>47046</v>
      </c>
      <c r="C959" s="35" t="s">
        <v>233</v>
      </c>
      <c r="E959" s="25" t="str">
        <f t="shared" si="34"/>
        <v>4Q2028</v>
      </c>
      <c r="F959" s="26" t="str">
        <f>IF(COUNTIF(C955:C957,"&gt;0")&lt;3,"N/A",AVERAGE(C955:C957))</f>
        <v>N/A</v>
      </c>
    </row>
    <row r="960" spans="1:6" hidden="1">
      <c r="A960" s="28">
        <f t="shared" si="33"/>
        <v>47077</v>
      </c>
      <c r="B960" s="29">
        <v>47077</v>
      </c>
      <c r="C960" s="35" t="s">
        <v>233</v>
      </c>
      <c r="E960" s="25" t="str">
        <f t="shared" si="34"/>
        <v>4Q2028</v>
      </c>
      <c r="F960" s="26" t="str">
        <f>+F959</f>
        <v>N/A</v>
      </c>
    </row>
    <row r="961" spans="1:6" hidden="1">
      <c r="A961" s="19">
        <f t="shared" si="33"/>
        <v>47107</v>
      </c>
      <c r="B961" s="20">
        <v>47107</v>
      </c>
      <c r="C961" s="35" t="s">
        <v>233</v>
      </c>
      <c r="E961" s="25" t="str">
        <f t="shared" si="34"/>
        <v>4Q2028</v>
      </c>
      <c r="F961" s="26" t="str">
        <f>+F960</f>
        <v>N/A</v>
      </c>
    </row>
    <row r="962" spans="1:6" hidden="1">
      <c r="A962" s="19">
        <f t="shared" si="33"/>
        <v>47138</v>
      </c>
      <c r="B962" s="20">
        <v>47138</v>
      </c>
      <c r="C962" s="35" t="s">
        <v>233</v>
      </c>
      <c r="E962" s="25" t="str">
        <f t="shared" si="34"/>
        <v>1Q2029</v>
      </c>
      <c r="F962" s="26" t="str">
        <f>IF(COUNTIF(C958:C960,"&gt;0")&lt;3,"N/A",AVERAGE(C958:C960))</f>
        <v>N/A</v>
      </c>
    </row>
    <row r="963" spans="1:6" hidden="1">
      <c r="A963" s="28">
        <f t="shared" si="33"/>
        <v>47169</v>
      </c>
      <c r="B963" s="29">
        <v>47169</v>
      </c>
      <c r="C963" s="35" t="s">
        <v>233</v>
      </c>
      <c r="E963" s="25" t="str">
        <f t="shared" si="34"/>
        <v>1Q2029</v>
      </c>
      <c r="F963" s="26" t="str">
        <f>+F962</f>
        <v>N/A</v>
      </c>
    </row>
    <row r="964" spans="1:6" hidden="1">
      <c r="A964" s="19">
        <f t="shared" si="33"/>
        <v>47197</v>
      </c>
      <c r="B964" s="20">
        <v>47197</v>
      </c>
      <c r="C964" s="35" t="s">
        <v>233</v>
      </c>
      <c r="E964" s="25" t="str">
        <f t="shared" si="34"/>
        <v>1Q2029</v>
      </c>
      <c r="F964" s="26" t="str">
        <f>+F963</f>
        <v>N/A</v>
      </c>
    </row>
    <row r="965" spans="1:6" hidden="1">
      <c r="A965" s="19">
        <f t="shared" ref="A965:A1028" si="35">+B965</f>
        <v>47228</v>
      </c>
      <c r="B965" s="20">
        <v>47228</v>
      </c>
      <c r="C965" s="35" t="s">
        <v>233</v>
      </c>
      <c r="E965" s="25" t="str">
        <f t="shared" si="34"/>
        <v>2Q2029</v>
      </c>
      <c r="F965" s="26" t="str">
        <f>IF(COUNTIF(C961:C963,"&gt;0")&lt;3,"N/A",AVERAGE(C961:C963))</f>
        <v>N/A</v>
      </c>
    </row>
    <row r="966" spans="1:6" hidden="1">
      <c r="A966" s="28">
        <f t="shared" si="35"/>
        <v>47258</v>
      </c>
      <c r="B966" s="29">
        <v>47258</v>
      </c>
      <c r="C966" s="35" t="s">
        <v>233</v>
      </c>
      <c r="E966" s="25" t="str">
        <f t="shared" si="34"/>
        <v>2Q2029</v>
      </c>
      <c r="F966" s="26" t="str">
        <f>+F965</f>
        <v>N/A</v>
      </c>
    </row>
    <row r="967" spans="1:6" hidden="1">
      <c r="A967" s="19">
        <f t="shared" si="35"/>
        <v>47289</v>
      </c>
      <c r="B967" s="20">
        <v>47289</v>
      </c>
      <c r="C967" s="35" t="s">
        <v>233</v>
      </c>
      <c r="E967" s="25" t="str">
        <f t="shared" si="34"/>
        <v>2Q2029</v>
      </c>
      <c r="F967" s="26" t="str">
        <f>+F966</f>
        <v>N/A</v>
      </c>
    </row>
    <row r="968" spans="1:6" hidden="1">
      <c r="A968" s="19">
        <f t="shared" si="35"/>
        <v>47319</v>
      </c>
      <c r="B968" s="20">
        <v>47319</v>
      </c>
      <c r="C968" s="35" t="s">
        <v>233</v>
      </c>
      <c r="E968" s="25" t="str">
        <f t="shared" si="34"/>
        <v>3Q2029</v>
      </c>
      <c r="F968" s="26" t="str">
        <f>IF(COUNTIF(C964:C966,"&gt;0")&lt;3,"N/A",AVERAGE(C964:C966))</f>
        <v>N/A</v>
      </c>
    </row>
    <row r="969" spans="1:6" hidden="1">
      <c r="A969" s="28">
        <f t="shared" si="35"/>
        <v>47350</v>
      </c>
      <c r="B969" s="29">
        <v>47350</v>
      </c>
      <c r="C969" s="35" t="s">
        <v>233</v>
      </c>
      <c r="E969" s="25" t="str">
        <f t="shared" si="34"/>
        <v>3Q2029</v>
      </c>
      <c r="F969" s="26" t="str">
        <f>+F968</f>
        <v>N/A</v>
      </c>
    </row>
    <row r="970" spans="1:6" hidden="1">
      <c r="A970" s="19">
        <f t="shared" si="35"/>
        <v>47381</v>
      </c>
      <c r="B970" s="20">
        <v>47381</v>
      </c>
      <c r="C970" s="35" t="s">
        <v>233</v>
      </c>
      <c r="E970" s="25" t="str">
        <f t="shared" si="34"/>
        <v>3Q2029</v>
      </c>
      <c r="F970" s="26" t="str">
        <f>+F969</f>
        <v>N/A</v>
      </c>
    </row>
    <row r="971" spans="1:6" hidden="1">
      <c r="A971" s="19">
        <f t="shared" si="35"/>
        <v>47411</v>
      </c>
      <c r="B971" s="20">
        <v>47411</v>
      </c>
      <c r="C971" s="35" t="s">
        <v>233</v>
      </c>
      <c r="E971" s="25" t="str">
        <f t="shared" ref="E971:E1034" si="36">IF(MONTH(B971)&lt;4,"1",IF(MONTH(B971)&lt;7,"2",IF(MONTH(B971)&lt;10,"3","4")))&amp;"Q"&amp;YEAR(B971)</f>
        <v>4Q2029</v>
      </c>
      <c r="F971" s="26" t="str">
        <f>IF(COUNTIF(C967:C969,"&gt;0")&lt;3,"N/A",AVERAGE(C967:C969))</f>
        <v>N/A</v>
      </c>
    </row>
    <row r="972" spans="1:6" hidden="1">
      <c r="A972" s="28">
        <f t="shared" si="35"/>
        <v>47442</v>
      </c>
      <c r="B972" s="29">
        <v>47442</v>
      </c>
      <c r="C972" s="35" t="s">
        <v>233</v>
      </c>
      <c r="E972" s="25" t="str">
        <f t="shared" si="36"/>
        <v>4Q2029</v>
      </c>
      <c r="F972" s="26" t="str">
        <f>+F971</f>
        <v>N/A</v>
      </c>
    </row>
    <row r="973" spans="1:6" hidden="1">
      <c r="A973" s="19">
        <f t="shared" si="35"/>
        <v>47472</v>
      </c>
      <c r="B973" s="20">
        <v>47472</v>
      </c>
      <c r="C973" s="35" t="s">
        <v>233</v>
      </c>
      <c r="E973" s="25" t="str">
        <f t="shared" si="36"/>
        <v>4Q2029</v>
      </c>
      <c r="F973" s="26" t="str">
        <f>+F972</f>
        <v>N/A</v>
      </c>
    </row>
    <row r="974" spans="1:6" hidden="1">
      <c r="A974" s="19">
        <f t="shared" si="35"/>
        <v>47503</v>
      </c>
      <c r="B974" s="20">
        <v>47503</v>
      </c>
      <c r="C974" s="35" t="s">
        <v>233</v>
      </c>
      <c r="E974" s="25" t="str">
        <f t="shared" si="36"/>
        <v>1Q2030</v>
      </c>
      <c r="F974" s="26" t="str">
        <f>IF(COUNTIF(C970:C972,"&gt;0")&lt;3,"N/A",AVERAGE(C970:C972))</f>
        <v>N/A</v>
      </c>
    </row>
    <row r="975" spans="1:6" hidden="1">
      <c r="A975" s="28">
        <f t="shared" si="35"/>
        <v>47534</v>
      </c>
      <c r="B975" s="29">
        <v>47534</v>
      </c>
      <c r="C975" s="35" t="s">
        <v>233</v>
      </c>
      <c r="E975" s="25" t="str">
        <f t="shared" si="36"/>
        <v>1Q2030</v>
      </c>
      <c r="F975" s="26" t="str">
        <f>+F974</f>
        <v>N/A</v>
      </c>
    </row>
    <row r="976" spans="1:6" hidden="1">
      <c r="A976" s="19">
        <f t="shared" si="35"/>
        <v>47562</v>
      </c>
      <c r="B976" s="20">
        <v>47562</v>
      </c>
      <c r="C976" s="35" t="s">
        <v>233</v>
      </c>
      <c r="E976" s="25" t="str">
        <f t="shared" si="36"/>
        <v>1Q2030</v>
      </c>
      <c r="F976" s="26" t="str">
        <f>+F975</f>
        <v>N/A</v>
      </c>
    </row>
    <row r="977" spans="1:6" hidden="1">
      <c r="A977" s="19">
        <f t="shared" si="35"/>
        <v>47593</v>
      </c>
      <c r="B977" s="20">
        <v>47593</v>
      </c>
      <c r="C977" s="35" t="s">
        <v>233</v>
      </c>
      <c r="E977" s="25" t="str">
        <f t="shared" si="36"/>
        <v>2Q2030</v>
      </c>
      <c r="F977" s="26" t="str">
        <f>IF(COUNTIF(C973:C975,"&gt;0")&lt;3,"N/A",AVERAGE(C973:C975))</f>
        <v>N/A</v>
      </c>
    </row>
    <row r="978" spans="1:6" hidden="1">
      <c r="A978" s="28">
        <f t="shared" si="35"/>
        <v>47623</v>
      </c>
      <c r="B978" s="29">
        <v>47623</v>
      </c>
      <c r="C978" s="35" t="s">
        <v>233</v>
      </c>
      <c r="E978" s="25" t="str">
        <f t="shared" si="36"/>
        <v>2Q2030</v>
      </c>
      <c r="F978" s="26" t="str">
        <f>+F977</f>
        <v>N/A</v>
      </c>
    </row>
    <row r="979" spans="1:6" hidden="1">
      <c r="A979" s="19">
        <f t="shared" si="35"/>
        <v>47654</v>
      </c>
      <c r="B979" s="20">
        <v>47654</v>
      </c>
      <c r="C979" s="35" t="s">
        <v>233</v>
      </c>
      <c r="E979" s="25" t="str">
        <f t="shared" si="36"/>
        <v>2Q2030</v>
      </c>
      <c r="F979" s="26" t="str">
        <f>+F978</f>
        <v>N/A</v>
      </c>
    </row>
    <row r="980" spans="1:6" hidden="1">
      <c r="A980" s="19">
        <f t="shared" si="35"/>
        <v>47684</v>
      </c>
      <c r="B980" s="20">
        <v>47684</v>
      </c>
      <c r="C980" s="35" t="s">
        <v>233</v>
      </c>
      <c r="E980" s="25" t="str">
        <f t="shared" si="36"/>
        <v>3Q2030</v>
      </c>
      <c r="F980" s="26" t="str">
        <f>IF(COUNTIF(C976:C978,"&gt;0")&lt;3,"N/A",AVERAGE(C976:C978))</f>
        <v>N/A</v>
      </c>
    </row>
    <row r="981" spans="1:6" hidden="1">
      <c r="A981" s="28">
        <f t="shared" si="35"/>
        <v>47715</v>
      </c>
      <c r="B981" s="29">
        <v>47715</v>
      </c>
      <c r="C981" s="35" t="s">
        <v>233</v>
      </c>
      <c r="E981" s="25" t="str">
        <f t="shared" si="36"/>
        <v>3Q2030</v>
      </c>
      <c r="F981" s="26" t="str">
        <f>+F980</f>
        <v>N/A</v>
      </c>
    </row>
    <row r="982" spans="1:6" hidden="1">
      <c r="A982" s="19">
        <f t="shared" si="35"/>
        <v>47746</v>
      </c>
      <c r="B982" s="20">
        <v>47746</v>
      </c>
      <c r="C982" s="35" t="s">
        <v>233</v>
      </c>
      <c r="E982" s="25" t="str">
        <f t="shared" si="36"/>
        <v>3Q2030</v>
      </c>
      <c r="F982" s="26" t="str">
        <f>+F981</f>
        <v>N/A</v>
      </c>
    </row>
    <row r="983" spans="1:6" hidden="1">
      <c r="A983" s="19">
        <f t="shared" si="35"/>
        <v>47776</v>
      </c>
      <c r="B983" s="20">
        <v>47776</v>
      </c>
      <c r="C983" s="35" t="s">
        <v>233</v>
      </c>
      <c r="E983" s="25" t="str">
        <f t="shared" si="36"/>
        <v>4Q2030</v>
      </c>
      <c r="F983" s="26" t="str">
        <f>IF(COUNTIF(C979:C981,"&gt;0")&lt;3,"N/A",AVERAGE(C979:C981))</f>
        <v>N/A</v>
      </c>
    </row>
    <row r="984" spans="1:6" hidden="1">
      <c r="A984" s="28">
        <f t="shared" si="35"/>
        <v>47807</v>
      </c>
      <c r="B984" s="29">
        <v>47807</v>
      </c>
      <c r="C984" s="35" t="s">
        <v>233</v>
      </c>
      <c r="E984" s="25" t="str">
        <f t="shared" si="36"/>
        <v>4Q2030</v>
      </c>
      <c r="F984" s="26" t="str">
        <f>+F983</f>
        <v>N/A</v>
      </c>
    </row>
    <row r="985" spans="1:6" hidden="1">
      <c r="A985" s="19">
        <f t="shared" si="35"/>
        <v>47837</v>
      </c>
      <c r="B985" s="20">
        <v>47837</v>
      </c>
      <c r="C985" s="35" t="s">
        <v>233</v>
      </c>
      <c r="E985" s="25" t="str">
        <f t="shared" si="36"/>
        <v>4Q2030</v>
      </c>
      <c r="F985" s="26" t="str">
        <f>+F984</f>
        <v>N/A</v>
      </c>
    </row>
    <row r="986" spans="1:6" hidden="1">
      <c r="A986" s="19">
        <f t="shared" si="35"/>
        <v>47868</v>
      </c>
      <c r="B986" s="20">
        <v>47868</v>
      </c>
      <c r="C986" s="35" t="s">
        <v>233</v>
      </c>
      <c r="E986" s="25" t="str">
        <f t="shared" si="36"/>
        <v>1Q2031</v>
      </c>
      <c r="F986" s="26" t="str">
        <f>IF(COUNTIF(C982:C984,"&gt;0")&lt;3,"N/A",AVERAGE(C982:C984))</f>
        <v>N/A</v>
      </c>
    </row>
    <row r="987" spans="1:6" hidden="1">
      <c r="A987" s="28">
        <f t="shared" si="35"/>
        <v>47899</v>
      </c>
      <c r="B987" s="29">
        <v>47899</v>
      </c>
      <c r="C987" s="35" t="s">
        <v>233</v>
      </c>
      <c r="E987" s="25" t="str">
        <f t="shared" si="36"/>
        <v>1Q2031</v>
      </c>
      <c r="F987" s="26" t="str">
        <f>+F986</f>
        <v>N/A</v>
      </c>
    </row>
    <row r="988" spans="1:6" hidden="1">
      <c r="A988" s="19">
        <f t="shared" si="35"/>
        <v>47927</v>
      </c>
      <c r="B988" s="20">
        <v>47927</v>
      </c>
      <c r="C988" s="35" t="s">
        <v>233</v>
      </c>
      <c r="E988" s="25" t="str">
        <f t="shared" si="36"/>
        <v>1Q2031</v>
      </c>
      <c r="F988" s="26" t="str">
        <f>+F987</f>
        <v>N/A</v>
      </c>
    </row>
    <row r="989" spans="1:6" hidden="1">
      <c r="A989" s="19">
        <f t="shared" si="35"/>
        <v>47958</v>
      </c>
      <c r="B989" s="20">
        <v>47958</v>
      </c>
      <c r="C989" s="35" t="s">
        <v>233</v>
      </c>
      <c r="E989" s="25" t="str">
        <f t="shared" si="36"/>
        <v>2Q2031</v>
      </c>
      <c r="F989" s="26" t="str">
        <f>IF(COUNTIF(C985:C987,"&gt;0")&lt;3,"N/A",AVERAGE(C985:C987))</f>
        <v>N/A</v>
      </c>
    </row>
    <row r="990" spans="1:6" hidden="1">
      <c r="A990" s="28">
        <f t="shared" si="35"/>
        <v>47988</v>
      </c>
      <c r="B990" s="29">
        <v>47988</v>
      </c>
      <c r="C990" s="35" t="s">
        <v>233</v>
      </c>
      <c r="E990" s="25" t="str">
        <f t="shared" si="36"/>
        <v>2Q2031</v>
      </c>
      <c r="F990" s="26" t="str">
        <f>+F989</f>
        <v>N/A</v>
      </c>
    </row>
    <row r="991" spans="1:6" hidden="1">
      <c r="A991" s="19">
        <f t="shared" si="35"/>
        <v>48019</v>
      </c>
      <c r="B991" s="20">
        <v>48019</v>
      </c>
      <c r="C991" s="35" t="s">
        <v>233</v>
      </c>
      <c r="E991" s="25" t="str">
        <f t="shared" si="36"/>
        <v>2Q2031</v>
      </c>
      <c r="F991" s="26" t="str">
        <f>+F990</f>
        <v>N/A</v>
      </c>
    </row>
    <row r="992" spans="1:6" hidden="1">
      <c r="A992" s="19">
        <f t="shared" si="35"/>
        <v>48049</v>
      </c>
      <c r="B992" s="20">
        <v>48049</v>
      </c>
      <c r="C992" s="35" t="s">
        <v>233</v>
      </c>
      <c r="E992" s="25" t="str">
        <f t="shared" si="36"/>
        <v>3Q2031</v>
      </c>
      <c r="F992" s="26" t="str">
        <f>IF(COUNTIF(C988:C990,"&gt;0")&lt;3,"N/A",AVERAGE(C988:C990))</f>
        <v>N/A</v>
      </c>
    </row>
    <row r="993" spans="1:6" hidden="1">
      <c r="A993" s="28">
        <f t="shared" si="35"/>
        <v>48080</v>
      </c>
      <c r="B993" s="29">
        <v>48080</v>
      </c>
      <c r="C993" s="35" t="s">
        <v>233</v>
      </c>
      <c r="E993" s="25" t="str">
        <f t="shared" si="36"/>
        <v>3Q2031</v>
      </c>
      <c r="F993" s="26" t="str">
        <f>+F992</f>
        <v>N/A</v>
      </c>
    </row>
    <row r="994" spans="1:6" hidden="1">
      <c r="A994" s="19">
        <f t="shared" si="35"/>
        <v>48111</v>
      </c>
      <c r="B994" s="20">
        <v>48111</v>
      </c>
      <c r="C994" s="35" t="s">
        <v>233</v>
      </c>
      <c r="E994" s="25" t="str">
        <f t="shared" si="36"/>
        <v>3Q2031</v>
      </c>
      <c r="F994" s="26" t="str">
        <f>+F993</f>
        <v>N/A</v>
      </c>
    </row>
    <row r="995" spans="1:6" hidden="1">
      <c r="A995" s="19">
        <f t="shared" si="35"/>
        <v>48141</v>
      </c>
      <c r="B995" s="20">
        <v>48141</v>
      </c>
      <c r="C995" s="35" t="s">
        <v>233</v>
      </c>
      <c r="E995" s="25" t="str">
        <f t="shared" si="36"/>
        <v>4Q2031</v>
      </c>
      <c r="F995" s="26" t="str">
        <f>IF(COUNTIF(C991:C993,"&gt;0")&lt;3,"N/A",AVERAGE(C991:C993))</f>
        <v>N/A</v>
      </c>
    </row>
    <row r="996" spans="1:6" hidden="1">
      <c r="A996" s="28">
        <f t="shared" si="35"/>
        <v>48172</v>
      </c>
      <c r="B996" s="29">
        <v>48172</v>
      </c>
      <c r="C996" s="35" t="s">
        <v>233</v>
      </c>
      <c r="E996" s="25" t="str">
        <f t="shared" si="36"/>
        <v>4Q2031</v>
      </c>
      <c r="F996" s="26" t="str">
        <f>+F995</f>
        <v>N/A</v>
      </c>
    </row>
    <row r="997" spans="1:6" hidden="1">
      <c r="A997" s="19">
        <f t="shared" si="35"/>
        <v>48202</v>
      </c>
      <c r="B997" s="20">
        <v>48202</v>
      </c>
      <c r="C997" s="35" t="s">
        <v>233</v>
      </c>
      <c r="E997" s="25" t="str">
        <f t="shared" si="36"/>
        <v>4Q2031</v>
      </c>
      <c r="F997" s="26" t="str">
        <f>+F996</f>
        <v>N/A</v>
      </c>
    </row>
    <row r="998" spans="1:6" hidden="1">
      <c r="A998" s="19">
        <f t="shared" si="35"/>
        <v>48233</v>
      </c>
      <c r="B998" s="20">
        <v>48233</v>
      </c>
      <c r="C998" s="35" t="s">
        <v>233</v>
      </c>
      <c r="E998" s="25" t="str">
        <f t="shared" si="36"/>
        <v>1Q2032</v>
      </c>
      <c r="F998" s="26" t="str">
        <f>IF(COUNTIF(C994:C996,"&gt;0")&lt;3,"N/A",AVERAGE(C994:C996))</f>
        <v>N/A</v>
      </c>
    </row>
    <row r="999" spans="1:6" hidden="1">
      <c r="A999" s="28">
        <f t="shared" si="35"/>
        <v>48264</v>
      </c>
      <c r="B999" s="29">
        <v>48264</v>
      </c>
      <c r="C999" s="35" t="s">
        <v>233</v>
      </c>
      <c r="E999" s="25" t="str">
        <f t="shared" si="36"/>
        <v>1Q2032</v>
      </c>
      <c r="F999" s="26" t="str">
        <f>+F998</f>
        <v>N/A</v>
      </c>
    </row>
    <row r="1000" spans="1:6" hidden="1">
      <c r="A1000" s="19">
        <f t="shared" si="35"/>
        <v>48293</v>
      </c>
      <c r="B1000" s="20">
        <v>48293</v>
      </c>
      <c r="C1000" s="35" t="s">
        <v>233</v>
      </c>
      <c r="E1000" s="25" t="str">
        <f t="shared" si="36"/>
        <v>1Q2032</v>
      </c>
      <c r="F1000" s="26" t="str">
        <f>+F999</f>
        <v>N/A</v>
      </c>
    </row>
    <row r="1001" spans="1:6" hidden="1">
      <c r="A1001" s="19">
        <f t="shared" si="35"/>
        <v>48324</v>
      </c>
      <c r="B1001" s="20">
        <v>48324</v>
      </c>
      <c r="C1001" s="35" t="s">
        <v>233</v>
      </c>
      <c r="E1001" s="25" t="str">
        <f t="shared" si="36"/>
        <v>2Q2032</v>
      </c>
      <c r="F1001" s="26" t="str">
        <f>IF(COUNTIF(C997:C999,"&gt;0")&lt;3,"N/A",AVERAGE(C997:C999))</f>
        <v>N/A</v>
      </c>
    </row>
    <row r="1002" spans="1:6" hidden="1">
      <c r="A1002" s="28">
        <f t="shared" si="35"/>
        <v>48354</v>
      </c>
      <c r="B1002" s="29">
        <v>48354</v>
      </c>
      <c r="C1002" s="35" t="s">
        <v>233</v>
      </c>
      <c r="E1002" s="25" t="str">
        <f t="shared" si="36"/>
        <v>2Q2032</v>
      </c>
      <c r="F1002" s="26" t="str">
        <f>+F1001</f>
        <v>N/A</v>
      </c>
    </row>
    <row r="1003" spans="1:6" hidden="1">
      <c r="A1003" s="19">
        <f t="shared" si="35"/>
        <v>48385</v>
      </c>
      <c r="B1003" s="20">
        <v>48385</v>
      </c>
      <c r="C1003" s="35" t="s">
        <v>233</v>
      </c>
      <c r="E1003" s="25" t="str">
        <f t="shared" si="36"/>
        <v>2Q2032</v>
      </c>
      <c r="F1003" s="26" t="str">
        <f>+F1002</f>
        <v>N/A</v>
      </c>
    </row>
    <row r="1004" spans="1:6" hidden="1">
      <c r="A1004" s="19">
        <f t="shared" si="35"/>
        <v>48415</v>
      </c>
      <c r="B1004" s="20">
        <v>48415</v>
      </c>
      <c r="C1004" s="35" t="s">
        <v>233</v>
      </c>
      <c r="E1004" s="25" t="str">
        <f t="shared" si="36"/>
        <v>3Q2032</v>
      </c>
      <c r="F1004" s="26" t="str">
        <f>IF(COUNTIF(C1000:C1002,"&gt;0")&lt;3,"N/A",AVERAGE(C1000:C1002))</f>
        <v>N/A</v>
      </c>
    </row>
    <row r="1005" spans="1:6" hidden="1">
      <c r="A1005" s="28">
        <f t="shared" si="35"/>
        <v>48446</v>
      </c>
      <c r="B1005" s="29">
        <v>48446</v>
      </c>
      <c r="C1005" s="35" t="s">
        <v>233</v>
      </c>
      <c r="E1005" s="25" t="str">
        <f t="shared" si="36"/>
        <v>3Q2032</v>
      </c>
      <c r="F1005" s="26" t="str">
        <f>+F1004</f>
        <v>N/A</v>
      </c>
    </row>
    <row r="1006" spans="1:6" hidden="1">
      <c r="A1006" s="19">
        <f t="shared" si="35"/>
        <v>48477</v>
      </c>
      <c r="B1006" s="20">
        <v>48477</v>
      </c>
      <c r="C1006" s="35" t="s">
        <v>233</v>
      </c>
      <c r="E1006" s="25" t="str">
        <f t="shared" si="36"/>
        <v>3Q2032</v>
      </c>
      <c r="F1006" s="26" t="str">
        <f>+F1005</f>
        <v>N/A</v>
      </c>
    </row>
    <row r="1007" spans="1:6" hidden="1">
      <c r="A1007" s="19">
        <f t="shared" si="35"/>
        <v>48507</v>
      </c>
      <c r="B1007" s="20">
        <v>48507</v>
      </c>
      <c r="C1007" s="35" t="s">
        <v>233</v>
      </c>
      <c r="E1007" s="25" t="str">
        <f t="shared" si="36"/>
        <v>4Q2032</v>
      </c>
      <c r="F1007" s="26" t="str">
        <f>IF(COUNTIF(C1003:C1005,"&gt;0")&lt;3,"N/A",AVERAGE(C1003:C1005))</f>
        <v>N/A</v>
      </c>
    </row>
    <row r="1008" spans="1:6" hidden="1">
      <c r="A1008" s="28">
        <f t="shared" si="35"/>
        <v>48538</v>
      </c>
      <c r="B1008" s="29">
        <v>48538</v>
      </c>
      <c r="C1008" s="35" t="s">
        <v>233</v>
      </c>
      <c r="E1008" s="25" t="str">
        <f t="shared" si="36"/>
        <v>4Q2032</v>
      </c>
      <c r="F1008" s="26" t="str">
        <f>+F1007</f>
        <v>N/A</v>
      </c>
    </row>
    <row r="1009" spans="1:6" hidden="1">
      <c r="A1009" s="19">
        <f t="shared" si="35"/>
        <v>48568</v>
      </c>
      <c r="B1009" s="20">
        <v>48568</v>
      </c>
      <c r="C1009" s="35" t="s">
        <v>233</v>
      </c>
      <c r="E1009" s="25" t="str">
        <f t="shared" si="36"/>
        <v>4Q2032</v>
      </c>
      <c r="F1009" s="26" t="str">
        <f>+F1008</f>
        <v>N/A</v>
      </c>
    </row>
    <row r="1010" spans="1:6" hidden="1">
      <c r="A1010" s="19">
        <f t="shared" si="35"/>
        <v>48599</v>
      </c>
      <c r="B1010" s="20">
        <v>48599</v>
      </c>
      <c r="C1010" s="35" t="s">
        <v>233</v>
      </c>
      <c r="E1010" s="25" t="str">
        <f t="shared" si="36"/>
        <v>1Q2033</v>
      </c>
      <c r="F1010" s="26" t="str">
        <f>IF(COUNTIF(C1006:C1008,"&gt;0")&lt;3,"N/A",AVERAGE(C1006:C1008))</f>
        <v>N/A</v>
      </c>
    </row>
    <row r="1011" spans="1:6" hidden="1">
      <c r="A1011" s="28">
        <f t="shared" si="35"/>
        <v>48630</v>
      </c>
      <c r="B1011" s="29">
        <v>48630</v>
      </c>
      <c r="C1011" s="35" t="s">
        <v>233</v>
      </c>
      <c r="E1011" s="25" t="str">
        <f t="shared" si="36"/>
        <v>1Q2033</v>
      </c>
      <c r="F1011" s="26" t="str">
        <f>+F1010</f>
        <v>N/A</v>
      </c>
    </row>
    <row r="1012" spans="1:6" hidden="1">
      <c r="A1012" s="19">
        <f t="shared" si="35"/>
        <v>48658</v>
      </c>
      <c r="B1012" s="20">
        <v>48658</v>
      </c>
      <c r="C1012" s="35" t="s">
        <v>233</v>
      </c>
      <c r="E1012" s="25" t="str">
        <f t="shared" si="36"/>
        <v>1Q2033</v>
      </c>
      <c r="F1012" s="26" t="str">
        <f>+F1011</f>
        <v>N/A</v>
      </c>
    </row>
    <row r="1013" spans="1:6" hidden="1">
      <c r="A1013" s="19">
        <f t="shared" si="35"/>
        <v>48689</v>
      </c>
      <c r="B1013" s="20">
        <v>48689</v>
      </c>
      <c r="C1013" s="35" t="s">
        <v>233</v>
      </c>
      <c r="E1013" s="25" t="str">
        <f t="shared" si="36"/>
        <v>2Q2033</v>
      </c>
      <c r="F1013" s="26" t="str">
        <f>IF(COUNTIF(C1009:C1011,"&gt;0")&lt;3,"N/A",AVERAGE(C1009:C1011))</f>
        <v>N/A</v>
      </c>
    </row>
    <row r="1014" spans="1:6" hidden="1">
      <c r="A1014" s="28">
        <f t="shared" si="35"/>
        <v>48719</v>
      </c>
      <c r="B1014" s="29">
        <v>48719</v>
      </c>
      <c r="C1014" s="35" t="s">
        <v>233</v>
      </c>
      <c r="E1014" s="25" t="str">
        <f t="shared" si="36"/>
        <v>2Q2033</v>
      </c>
      <c r="F1014" s="26" t="str">
        <f>+F1013</f>
        <v>N/A</v>
      </c>
    </row>
    <row r="1015" spans="1:6" hidden="1">
      <c r="A1015" s="19">
        <f t="shared" si="35"/>
        <v>48750</v>
      </c>
      <c r="B1015" s="20">
        <v>48750</v>
      </c>
      <c r="C1015" s="35" t="s">
        <v>233</v>
      </c>
      <c r="E1015" s="25" t="str">
        <f t="shared" si="36"/>
        <v>2Q2033</v>
      </c>
      <c r="F1015" s="26" t="str">
        <f>+F1014</f>
        <v>N/A</v>
      </c>
    </row>
    <row r="1016" spans="1:6" hidden="1">
      <c r="A1016" s="19">
        <f t="shared" si="35"/>
        <v>48780</v>
      </c>
      <c r="B1016" s="20">
        <v>48780</v>
      </c>
      <c r="C1016" s="35" t="s">
        <v>233</v>
      </c>
      <c r="E1016" s="25" t="str">
        <f t="shared" si="36"/>
        <v>3Q2033</v>
      </c>
      <c r="F1016" s="26" t="str">
        <f>IF(COUNTIF(C1012:C1014,"&gt;0")&lt;3,"N/A",AVERAGE(C1012:C1014))</f>
        <v>N/A</v>
      </c>
    </row>
    <row r="1017" spans="1:6" hidden="1">
      <c r="A1017" s="28">
        <f t="shared" si="35"/>
        <v>48811</v>
      </c>
      <c r="B1017" s="29">
        <v>48811</v>
      </c>
      <c r="C1017" s="35" t="s">
        <v>233</v>
      </c>
      <c r="E1017" s="25" t="str">
        <f t="shared" si="36"/>
        <v>3Q2033</v>
      </c>
      <c r="F1017" s="26" t="str">
        <f>+F1016</f>
        <v>N/A</v>
      </c>
    </row>
    <row r="1018" spans="1:6" hidden="1">
      <c r="A1018" s="19">
        <f t="shared" si="35"/>
        <v>48842</v>
      </c>
      <c r="B1018" s="20">
        <v>48842</v>
      </c>
      <c r="C1018" s="35" t="s">
        <v>233</v>
      </c>
      <c r="E1018" s="25" t="str">
        <f t="shared" si="36"/>
        <v>3Q2033</v>
      </c>
      <c r="F1018" s="26" t="str">
        <f>+F1017</f>
        <v>N/A</v>
      </c>
    </row>
    <row r="1019" spans="1:6" hidden="1">
      <c r="A1019" s="19">
        <f t="shared" si="35"/>
        <v>48872</v>
      </c>
      <c r="B1019" s="20">
        <v>48872</v>
      </c>
      <c r="C1019" s="35" t="s">
        <v>233</v>
      </c>
      <c r="E1019" s="25" t="str">
        <f t="shared" si="36"/>
        <v>4Q2033</v>
      </c>
      <c r="F1019" s="26" t="str">
        <f>IF(COUNTIF(C1015:C1017,"&gt;0")&lt;3,"N/A",AVERAGE(C1015:C1017))</f>
        <v>N/A</v>
      </c>
    </row>
    <row r="1020" spans="1:6" hidden="1">
      <c r="A1020" s="28">
        <f t="shared" si="35"/>
        <v>48903</v>
      </c>
      <c r="B1020" s="29">
        <v>48903</v>
      </c>
      <c r="C1020" s="35" t="s">
        <v>233</v>
      </c>
      <c r="E1020" s="25" t="str">
        <f t="shared" si="36"/>
        <v>4Q2033</v>
      </c>
      <c r="F1020" s="26" t="str">
        <f>+F1019</f>
        <v>N/A</v>
      </c>
    </row>
    <row r="1021" spans="1:6" hidden="1">
      <c r="A1021" s="19">
        <f t="shared" si="35"/>
        <v>48933</v>
      </c>
      <c r="B1021" s="20">
        <v>48933</v>
      </c>
      <c r="C1021" s="35" t="s">
        <v>233</v>
      </c>
      <c r="E1021" s="25" t="str">
        <f t="shared" si="36"/>
        <v>4Q2033</v>
      </c>
      <c r="F1021" s="26" t="str">
        <f>+F1020</f>
        <v>N/A</v>
      </c>
    </row>
    <row r="1022" spans="1:6" hidden="1">
      <c r="A1022" s="19">
        <f t="shared" si="35"/>
        <v>48964</v>
      </c>
      <c r="B1022" s="20">
        <v>48964</v>
      </c>
      <c r="C1022" s="35" t="s">
        <v>233</v>
      </c>
      <c r="E1022" s="25" t="str">
        <f t="shared" si="36"/>
        <v>1Q2034</v>
      </c>
      <c r="F1022" s="26" t="str">
        <f>IF(COUNTIF(C1018:C1020,"&gt;0")&lt;3,"N/A",AVERAGE(C1018:C1020))</f>
        <v>N/A</v>
      </c>
    </row>
    <row r="1023" spans="1:6" hidden="1">
      <c r="A1023" s="28">
        <f t="shared" si="35"/>
        <v>48995</v>
      </c>
      <c r="B1023" s="29">
        <v>48995</v>
      </c>
      <c r="C1023" s="35" t="s">
        <v>233</v>
      </c>
      <c r="E1023" s="25" t="str">
        <f t="shared" si="36"/>
        <v>1Q2034</v>
      </c>
      <c r="F1023" s="26" t="str">
        <f>+F1022</f>
        <v>N/A</v>
      </c>
    </row>
    <row r="1024" spans="1:6" hidden="1">
      <c r="A1024" s="19">
        <f t="shared" si="35"/>
        <v>49023</v>
      </c>
      <c r="B1024" s="20">
        <v>49023</v>
      </c>
      <c r="C1024" s="35" t="s">
        <v>233</v>
      </c>
      <c r="E1024" s="25" t="str">
        <f t="shared" si="36"/>
        <v>1Q2034</v>
      </c>
      <c r="F1024" s="26" t="str">
        <f>+F1023</f>
        <v>N/A</v>
      </c>
    </row>
    <row r="1025" spans="1:6" hidden="1">
      <c r="A1025" s="19">
        <f t="shared" si="35"/>
        <v>49054</v>
      </c>
      <c r="B1025" s="20">
        <v>49054</v>
      </c>
      <c r="C1025" s="35" t="s">
        <v>233</v>
      </c>
      <c r="E1025" s="25" t="str">
        <f t="shared" si="36"/>
        <v>2Q2034</v>
      </c>
      <c r="F1025" s="26" t="str">
        <f>IF(COUNTIF(C1021:C1023,"&gt;0")&lt;3,"N/A",AVERAGE(C1021:C1023))</f>
        <v>N/A</v>
      </c>
    </row>
    <row r="1026" spans="1:6" hidden="1">
      <c r="A1026" s="28">
        <f t="shared" si="35"/>
        <v>49084</v>
      </c>
      <c r="B1026" s="29">
        <v>49084</v>
      </c>
      <c r="C1026" s="35" t="s">
        <v>233</v>
      </c>
      <c r="E1026" s="25" t="str">
        <f t="shared" si="36"/>
        <v>2Q2034</v>
      </c>
      <c r="F1026" s="26" t="str">
        <f>+F1025</f>
        <v>N/A</v>
      </c>
    </row>
    <row r="1027" spans="1:6" hidden="1">
      <c r="A1027" s="19">
        <f t="shared" si="35"/>
        <v>49115</v>
      </c>
      <c r="B1027" s="20">
        <v>49115</v>
      </c>
      <c r="C1027" s="35" t="s">
        <v>233</v>
      </c>
      <c r="E1027" s="25" t="str">
        <f t="shared" si="36"/>
        <v>2Q2034</v>
      </c>
      <c r="F1027" s="26" t="str">
        <f>+F1026</f>
        <v>N/A</v>
      </c>
    </row>
    <row r="1028" spans="1:6" hidden="1">
      <c r="A1028" s="19">
        <f t="shared" si="35"/>
        <v>49145</v>
      </c>
      <c r="B1028" s="20">
        <v>49145</v>
      </c>
      <c r="C1028" s="35" t="s">
        <v>233</v>
      </c>
      <c r="E1028" s="25" t="str">
        <f t="shared" si="36"/>
        <v>3Q2034</v>
      </c>
      <c r="F1028" s="26" t="str">
        <f>IF(COUNTIF(C1024:C1026,"&gt;0")&lt;3,"N/A",AVERAGE(C1024:C1026))</f>
        <v>N/A</v>
      </c>
    </row>
    <row r="1029" spans="1:6" hidden="1">
      <c r="A1029" s="28">
        <f t="shared" ref="A1029:A1092" si="37">+B1029</f>
        <v>49176</v>
      </c>
      <c r="B1029" s="29">
        <v>49176</v>
      </c>
      <c r="C1029" s="35" t="s">
        <v>233</v>
      </c>
      <c r="E1029" s="25" t="str">
        <f t="shared" si="36"/>
        <v>3Q2034</v>
      </c>
      <c r="F1029" s="26" t="str">
        <f>+F1028</f>
        <v>N/A</v>
      </c>
    </row>
    <row r="1030" spans="1:6" hidden="1">
      <c r="A1030" s="19">
        <f t="shared" si="37"/>
        <v>49207</v>
      </c>
      <c r="B1030" s="20">
        <v>49207</v>
      </c>
      <c r="C1030" s="35" t="s">
        <v>233</v>
      </c>
      <c r="E1030" s="25" t="str">
        <f t="shared" si="36"/>
        <v>3Q2034</v>
      </c>
      <c r="F1030" s="26" t="str">
        <f>+F1029</f>
        <v>N/A</v>
      </c>
    </row>
    <row r="1031" spans="1:6" hidden="1">
      <c r="A1031" s="19">
        <f t="shared" si="37"/>
        <v>49237</v>
      </c>
      <c r="B1031" s="20">
        <v>49237</v>
      </c>
      <c r="C1031" s="35" t="s">
        <v>233</v>
      </c>
      <c r="E1031" s="25" t="str">
        <f t="shared" si="36"/>
        <v>4Q2034</v>
      </c>
      <c r="F1031" s="26" t="str">
        <f>IF(COUNTIF(C1027:C1029,"&gt;0")&lt;3,"N/A",AVERAGE(C1027:C1029))</f>
        <v>N/A</v>
      </c>
    </row>
    <row r="1032" spans="1:6" hidden="1">
      <c r="A1032" s="28">
        <f t="shared" si="37"/>
        <v>49268</v>
      </c>
      <c r="B1032" s="29">
        <v>49268</v>
      </c>
      <c r="C1032" s="35" t="s">
        <v>233</v>
      </c>
      <c r="E1032" s="25" t="str">
        <f t="shared" si="36"/>
        <v>4Q2034</v>
      </c>
      <c r="F1032" s="26" t="str">
        <f>+F1031</f>
        <v>N/A</v>
      </c>
    </row>
    <row r="1033" spans="1:6" hidden="1">
      <c r="A1033" s="19">
        <f t="shared" si="37"/>
        <v>49298</v>
      </c>
      <c r="B1033" s="20">
        <v>49298</v>
      </c>
      <c r="C1033" s="35" t="s">
        <v>233</v>
      </c>
      <c r="E1033" s="25" t="str">
        <f t="shared" si="36"/>
        <v>4Q2034</v>
      </c>
      <c r="F1033" s="26" t="str">
        <f>+F1032</f>
        <v>N/A</v>
      </c>
    </row>
    <row r="1034" spans="1:6" hidden="1">
      <c r="A1034" s="19">
        <f t="shared" si="37"/>
        <v>49329</v>
      </c>
      <c r="B1034" s="20">
        <v>49329</v>
      </c>
      <c r="C1034" s="35" t="s">
        <v>233</v>
      </c>
      <c r="E1034" s="25" t="str">
        <f t="shared" si="36"/>
        <v>1Q2035</v>
      </c>
      <c r="F1034" s="26" t="str">
        <f>IF(COUNTIF(C1030:C1032,"&gt;0")&lt;3,"N/A",AVERAGE(C1030:C1032))</f>
        <v>N/A</v>
      </c>
    </row>
    <row r="1035" spans="1:6" hidden="1">
      <c r="A1035" s="28">
        <f t="shared" si="37"/>
        <v>49360</v>
      </c>
      <c r="B1035" s="29">
        <v>49360</v>
      </c>
      <c r="C1035" s="35" t="s">
        <v>233</v>
      </c>
      <c r="E1035" s="25" t="str">
        <f t="shared" ref="E1035:E1098" si="38">IF(MONTH(B1035)&lt;4,"1",IF(MONTH(B1035)&lt;7,"2",IF(MONTH(B1035)&lt;10,"3","4")))&amp;"Q"&amp;YEAR(B1035)</f>
        <v>1Q2035</v>
      </c>
      <c r="F1035" s="26" t="str">
        <f>+F1034</f>
        <v>N/A</v>
      </c>
    </row>
    <row r="1036" spans="1:6" hidden="1">
      <c r="A1036" s="19">
        <f t="shared" si="37"/>
        <v>49388</v>
      </c>
      <c r="B1036" s="20">
        <v>49388</v>
      </c>
      <c r="C1036" s="35" t="s">
        <v>233</v>
      </c>
      <c r="E1036" s="25" t="str">
        <f t="shared" si="38"/>
        <v>1Q2035</v>
      </c>
      <c r="F1036" s="26" t="str">
        <f>+F1035</f>
        <v>N/A</v>
      </c>
    </row>
    <row r="1037" spans="1:6" hidden="1">
      <c r="A1037" s="19">
        <f t="shared" si="37"/>
        <v>49419</v>
      </c>
      <c r="B1037" s="20">
        <v>49419</v>
      </c>
      <c r="C1037" s="35" t="s">
        <v>233</v>
      </c>
      <c r="E1037" s="25" t="str">
        <f t="shared" si="38"/>
        <v>2Q2035</v>
      </c>
      <c r="F1037" s="26" t="str">
        <f>IF(COUNTIF(C1033:C1035,"&gt;0")&lt;3,"N/A",AVERAGE(C1033:C1035))</f>
        <v>N/A</v>
      </c>
    </row>
    <row r="1038" spans="1:6" hidden="1">
      <c r="A1038" s="28">
        <f t="shared" si="37"/>
        <v>49449</v>
      </c>
      <c r="B1038" s="29">
        <v>49449</v>
      </c>
      <c r="C1038" s="35" t="s">
        <v>233</v>
      </c>
      <c r="E1038" s="25" t="str">
        <f t="shared" si="38"/>
        <v>2Q2035</v>
      </c>
      <c r="F1038" s="26" t="str">
        <f>+F1037</f>
        <v>N/A</v>
      </c>
    </row>
    <row r="1039" spans="1:6" hidden="1">
      <c r="A1039" s="19">
        <f t="shared" si="37"/>
        <v>49480</v>
      </c>
      <c r="B1039" s="20">
        <v>49480</v>
      </c>
      <c r="C1039" s="35" t="s">
        <v>233</v>
      </c>
      <c r="E1039" s="25" t="str">
        <f t="shared" si="38"/>
        <v>2Q2035</v>
      </c>
      <c r="F1039" s="26" t="str">
        <f>+F1038</f>
        <v>N/A</v>
      </c>
    </row>
    <row r="1040" spans="1:6" hidden="1">
      <c r="A1040" s="19">
        <f t="shared" si="37"/>
        <v>49510</v>
      </c>
      <c r="B1040" s="20">
        <v>49510</v>
      </c>
      <c r="C1040" s="35" t="s">
        <v>233</v>
      </c>
      <c r="E1040" s="25" t="str">
        <f t="shared" si="38"/>
        <v>3Q2035</v>
      </c>
      <c r="F1040" s="26" t="str">
        <f>IF(COUNTIF(C1036:C1038,"&gt;0")&lt;3,"N/A",AVERAGE(C1036:C1038))</f>
        <v>N/A</v>
      </c>
    </row>
    <row r="1041" spans="1:6" hidden="1">
      <c r="A1041" s="28">
        <f t="shared" si="37"/>
        <v>49541</v>
      </c>
      <c r="B1041" s="29">
        <v>49541</v>
      </c>
      <c r="C1041" s="35" t="s">
        <v>233</v>
      </c>
      <c r="E1041" s="25" t="str">
        <f t="shared" si="38"/>
        <v>3Q2035</v>
      </c>
      <c r="F1041" s="26" t="str">
        <f>+F1040</f>
        <v>N/A</v>
      </c>
    </row>
    <row r="1042" spans="1:6" hidden="1">
      <c r="A1042" s="19">
        <f t="shared" si="37"/>
        <v>49572</v>
      </c>
      <c r="B1042" s="20">
        <v>49572</v>
      </c>
      <c r="C1042" s="35" t="s">
        <v>233</v>
      </c>
      <c r="E1042" s="25" t="str">
        <f t="shared" si="38"/>
        <v>3Q2035</v>
      </c>
      <c r="F1042" s="26" t="str">
        <f>+F1041</f>
        <v>N/A</v>
      </c>
    </row>
    <row r="1043" spans="1:6" hidden="1">
      <c r="A1043" s="19">
        <f t="shared" si="37"/>
        <v>49602</v>
      </c>
      <c r="B1043" s="20">
        <v>49602</v>
      </c>
      <c r="C1043" s="35" t="s">
        <v>233</v>
      </c>
      <c r="E1043" s="25" t="str">
        <f t="shared" si="38"/>
        <v>4Q2035</v>
      </c>
      <c r="F1043" s="26" t="str">
        <f>IF(COUNTIF(C1039:C1041,"&gt;0")&lt;3,"N/A",AVERAGE(C1039:C1041))</f>
        <v>N/A</v>
      </c>
    </row>
    <row r="1044" spans="1:6" hidden="1">
      <c r="A1044" s="28">
        <f t="shared" si="37"/>
        <v>49633</v>
      </c>
      <c r="B1044" s="29">
        <v>49633</v>
      </c>
      <c r="C1044" s="35" t="s">
        <v>233</v>
      </c>
      <c r="E1044" s="25" t="str">
        <f t="shared" si="38"/>
        <v>4Q2035</v>
      </c>
      <c r="F1044" s="26" t="str">
        <f>+F1043</f>
        <v>N/A</v>
      </c>
    </row>
    <row r="1045" spans="1:6" hidden="1">
      <c r="A1045" s="19">
        <f t="shared" si="37"/>
        <v>49663</v>
      </c>
      <c r="B1045" s="20">
        <v>49663</v>
      </c>
      <c r="C1045" s="35" t="s">
        <v>233</v>
      </c>
      <c r="E1045" s="25" t="str">
        <f t="shared" si="38"/>
        <v>4Q2035</v>
      </c>
      <c r="F1045" s="26" t="str">
        <f>+F1044</f>
        <v>N/A</v>
      </c>
    </row>
    <row r="1046" spans="1:6" hidden="1">
      <c r="A1046" s="19">
        <f t="shared" si="37"/>
        <v>49694</v>
      </c>
      <c r="B1046" s="20">
        <v>49694</v>
      </c>
      <c r="C1046" s="35" t="s">
        <v>233</v>
      </c>
      <c r="E1046" s="25" t="str">
        <f t="shared" si="38"/>
        <v>1Q2036</v>
      </c>
      <c r="F1046" s="26" t="str">
        <f>IF(COUNTIF(C1042:C1044,"&gt;0")&lt;3,"N/A",AVERAGE(C1042:C1044))</f>
        <v>N/A</v>
      </c>
    </row>
    <row r="1047" spans="1:6" hidden="1">
      <c r="A1047" s="28">
        <f t="shared" si="37"/>
        <v>49725</v>
      </c>
      <c r="B1047" s="29">
        <v>49725</v>
      </c>
      <c r="C1047" s="35" t="s">
        <v>233</v>
      </c>
      <c r="E1047" s="25" t="str">
        <f t="shared" si="38"/>
        <v>1Q2036</v>
      </c>
      <c r="F1047" s="26" t="str">
        <f>+F1046</f>
        <v>N/A</v>
      </c>
    </row>
    <row r="1048" spans="1:6" hidden="1">
      <c r="A1048" s="19">
        <f t="shared" si="37"/>
        <v>49754</v>
      </c>
      <c r="B1048" s="20">
        <v>49754</v>
      </c>
      <c r="C1048" s="35" t="s">
        <v>233</v>
      </c>
      <c r="E1048" s="25" t="str">
        <f t="shared" si="38"/>
        <v>1Q2036</v>
      </c>
      <c r="F1048" s="26" t="str">
        <f>+F1047</f>
        <v>N/A</v>
      </c>
    </row>
    <row r="1049" spans="1:6" hidden="1">
      <c r="A1049" s="19">
        <f t="shared" si="37"/>
        <v>49785</v>
      </c>
      <c r="B1049" s="20">
        <v>49785</v>
      </c>
      <c r="C1049" s="35" t="s">
        <v>233</v>
      </c>
      <c r="E1049" s="25" t="str">
        <f t="shared" si="38"/>
        <v>2Q2036</v>
      </c>
      <c r="F1049" s="26" t="str">
        <f>IF(COUNTIF(C1045:C1047,"&gt;0")&lt;3,"N/A",AVERAGE(C1045:C1047))</f>
        <v>N/A</v>
      </c>
    </row>
    <row r="1050" spans="1:6" hidden="1">
      <c r="A1050" s="28">
        <f t="shared" si="37"/>
        <v>49815</v>
      </c>
      <c r="B1050" s="29">
        <v>49815</v>
      </c>
      <c r="C1050" s="35" t="s">
        <v>233</v>
      </c>
      <c r="E1050" s="25" t="str">
        <f t="shared" si="38"/>
        <v>2Q2036</v>
      </c>
      <c r="F1050" s="26" t="str">
        <f>+F1049</f>
        <v>N/A</v>
      </c>
    </row>
    <row r="1051" spans="1:6" hidden="1">
      <c r="A1051" s="19">
        <f t="shared" si="37"/>
        <v>49846</v>
      </c>
      <c r="B1051" s="20">
        <v>49846</v>
      </c>
      <c r="C1051" s="35" t="s">
        <v>233</v>
      </c>
      <c r="E1051" s="25" t="str">
        <f t="shared" si="38"/>
        <v>2Q2036</v>
      </c>
      <c r="F1051" s="26" t="str">
        <f>+F1050</f>
        <v>N/A</v>
      </c>
    </row>
    <row r="1052" spans="1:6" hidden="1">
      <c r="A1052" s="19">
        <f t="shared" si="37"/>
        <v>49876</v>
      </c>
      <c r="B1052" s="20">
        <v>49876</v>
      </c>
      <c r="C1052" s="35" t="s">
        <v>233</v>
      </c>
      <c r="E1052" s="25" t="str">
        <f t="shared" si="38"/>
        <v>3Q2036</v>
      </c>
      <c r="F1052" s="26" t="str">
        <f>IF(COUNTIF(C1048:C1050,"&gt;0")&lt;3,"N/A",AVERAGE(C1048:C1050))</f>
        <v>N/A</v>
      </c>
    </row>
    <row r="1053" spans="1:6" hidden="1">
      <c r="A1053" s="28">
        <f t="shared" si="37"/>
        <v>49907</v>
      </c>
      <c r="B1053" s="29">
        <v>49907</v>
      </c>
      <c r="C1053" s="35" t="s">
        <v>233</v>
      </c>
      <c r="E1053" s="25" t="str">
        <f t="shared" si="38"/>
        <v>3Q2036</v>
      </c>
      <c r="F1053" s="26" t="str">
        <f>+F1052</f>
        <v>N/A</v>
      </c>
    </row>
    <row r="1054" spans="1:6" hidden="1">
      <c r="A1054" s="19">
        <f t="shared" si="37"/>
        <v>49938</v>
      </c>
      <c r="B1054" s="20">
        <v>49938</v>
      </c>
      <c r="C1054" s="35" t="s">
        <v>233</v>
      </c>
      <c r="E1054" s="25" t="str">
        <f t="shared" si="38"/>
        <v>3Q2036</v>
      </c>
      <c r="F1054" s="26" t="str">
        <f>+F1053</f>
        <v>N/A</v>
      </c>
    </row>
    <row r="1055" spans="1:6" hidden="1">
      <c r="A1055" s="19">
        <f t="shared" si="37"/>
        <v>49968</v>
      </c>
      <c r="B1055" s="20">
        <v>49968</v>
      </c>
      <c r="C1055" s="35" t="s">
        <v>233</v>
      </c>
      <c r="E1055" s="25" t="str">
        <f t="shared" si="38"/>
        <v>4Q2036</v>
      </c>
      <c r="F1055" s="26" t="str">
        <f>IF(COUNTIF(C1051:C1053,"&gt;0")&lt;3,"N/A",AVERAGE(C1051:C1053))</f>
        <v>N/A</v>
      </c>
    </row>
    <row r="1056" spans="1:6" hidden="1">
      <c r="A1056" s="28">
        <f t="shared" si="37"/>
        <v>49999</v>
      </c>
      <c r="B1056" s="29">
        <v>49999</v>
      </c>
      <c r="C1056" s="35" t="s">
        <v>233</v>
      </c>
      <c r="E1056" s="25" t="str">
        <f t="shared" si="38"/>
        <v>4Q2036</v>
      </c>
      <c r="F1056" s="26" t="str">
        <f>+F1055</f>
        <v>N/A</v>
      </c>
    </row>
    <row r="1057" spans="1:6" hidden="1">
      <c r="A1057" s="19">
        <f t="shared" si="37"/>
        <v>50029</v>
      </c>
      <c r="B1057" s="20">
        <v>50029</v>
      </c>
      <c r="C1057" s="35" t="s">
        <v>233</v>
      </c>
      <c r="E1057" s="25" t="str">
        <f t="shared" si="38"/>
        <v>4Q2036</v>
      </c>
      <c r="F1057" s="26" t="str">
        <f>+F1056</f>
        <v>N/A</v>
      </c>
    </row>
    <row r="1058" spans="1:6" hidden="1">
      <c r="A1058" s="19">
        <f t="shared" si="37"/>
        <v>50060</v>
      </c>
      <c r="B1058" s="20">
        <v>50060</v>
      </c>
      <c r="C1058" s="35" t="s">
        <v>233</v>
      </c>
      <c r="E1058" s="25" t="str">
        <f t="shared" si="38"/>
        <v>1Q2037</v>
      </c>
      <c r="F1058" s="26" t="str">
        <f>IF(COUNTIF(C1054:C1056,"&gt;0")&lt;3,"N/A",AVERAGE(C1054:C1056))</f>
        <v>N/A</v>
      </c>
    </row>
    <row r="1059" spans="1:6" hidden="1">
      <c r="A1059" s="28">
        <f t="shared" si="37"/>
        <v>50091</v>
      </c>
      <c r="B1059" s="29">
        <v>50091</v>
      </c>
      <c r="C1059" s="35" t="s">
        <v>233</v>
      </c>
      <c r="E1059" s="25" t="str">
        <f t="shared" si="38"/>
        <v>1Q2037</v>
      </c>
      <c r="F1059" s="26" t="str">
        <f>+F1058</f>
        <v>N/A</v>
      </c>
    </row>
    <row r="1060" spans="1:6" hidden="1">
      <c r="A1060" s="19">
        <f t="shared" si="37"/>
        <v>50119</v>
      </c>
      <c r="B1060" s="20">
        <v>50119</v>
      </c>
      <c r="C1060" s="35" t="s">
        <v>233</v>
      </c>
      <c r="E1060" s="25" t="str">
        <f t="shared" si="38"/>
        <v>1Q2037</v>
      </c>
      <c r="F1060" s="26" t="str">
        <f>+F1059</f>
        <v>N/A</v>
      </c>
    </row>
    <row r="1061" spans="1:6" hidden="1">
      <c r="A1061" s="19">
        <f t="shared" si="37"/>
        <v>50150</v>
      </c>
      <c r="B1061" s="20">
        <v>50150</v>
      </c>
      <c r="C1061" s="35" t="s">
        <v>233</v>
      </c>
      <c r="E1061" s="25" t="str">
        <f t="shared" si="38"/>
        <v>2Q2037</v>
      </c>
      <c r="F1061" s="26" t="str">
        <f>IF(COUNTIF(C1057:C1059,"&gt;0")&lt;3,"N/A",AVERAGE(C1057:C1059))</f>
        <v>N/A</v>
      </c>
    </row>
    <row r="1062" spans="1:6" hidden="1">
      <c r="A1062" s="28">
        <f t="shared" si="37"/>
        <v>50180</v>
      </c>
      <c r="B1062" s="29">
        <v>50180</v>
      </c>
      <c r="C1062" s="35" t="s">
        <v>233</v>
      </c>
      <c r="E1062" s="25" t="str">
        <f t="shared" si="38"/>
        <v>2Q2037</v>
      </c>
      <c r="F1062" s="26" t="str">
        <f>+F1061</f>
        <v>N/A</v>
      </c>
    </row>
    <row r="1063" spans="1:6" hidden="1">
      <c r="A1063" s="19">
        <f t="shared" si="37"/>
        <v>50211</v>
      </c>
      <c r="B1063" s="20">
        <v>50211</v>
      </c>
      <c r="C1063" s="35" t="s">
        <v>233</v>
      </c>
      <c r="E1063" s="25" t="str">
        <f t="shared" si="38"/>
        <v>2Q2037</v>
      </c>
      <c r="F1063" s="26" t="str">
        <f>+F1062</f>
        <v>N/A</v>
      </c>
    </row>
    <row r="1064" spans="1:6" hidden="1">
      <c r="A1064" s="19">
        <f t="shared" si="37"/>
        <v>50241</v>
      </c>
      <c r="B1064" s="20">
        <v>50241</v>
      </c>
      <c r="C1064" s="35" t="s">
        <v>233</v>
      </c>
      <c r="E1064" s="25" t="str">
        <f t="shared" si="38"/>
        <v>3Q2037</v>
      </c>
      <c r="F1064" s="26" t="str">
        <f>IF(COUNTIF(C1060:C1062,"&gt;0")&lt;3,"N/A",AVERAGE(C1060:C1062))</f>
        <v>N/A</v>
      </c>
    </row>
    <row r="1065" spans="1:6" hidden="1">
      <c r="A1065" s="28">
        <f t="shared" si="37"/>
        <v>50272</v>
      </c>
      <c r="B1065" s="29">
        <v>50272</v>
      </c>
      <c r="C1065" s="35" t="s">
        <v>233</v>
      </c>
      <c r="E1065" s="25" t="str">
        <f t="shared" si="38"/>
        <v>3Q2037</v>
      </c>
      <c r="F1065" s="26" t="str">
        <f>+F1064</f>
        <v>N/A</v>
      </c>
    </row>
    <row r="1066" spans="1:6" hidden="1">
      <c r="A1066" s="19">
        <f t="shared" si="37"/>
        <v>50303</v>
      </c>
      <c r="B1066" s="20">
        <v>50303</v>
      </c>
      <c r="C1066" s="35" t="s">
        <v>233</v>
      </c>
      <c r="E1066" s="25" t="str">
        <f t="shared" si="38"/>
        <v>3Q2037</v>
      </c>
      <c r="F1066" s="26" t="str">
        <f>+F1065</f>
        <v>N/A</v>
      </c>
    </row>
    <row r="1067" spans="1:6" hidden="1">
      <c r="A1067" s="19">
        <f t="shared" si="37"/>
        <v>50333</v>
      </c>
      <c r="B1067" s="20">
        <v>50333</v>
      </c>
      <c r="C1067" s="35" t="s">
        <v>233</v>
      </c>
      <c r="E1067" s="25" t="str">
        <f t="shared" si="38"/>
        <v>4Q2037</v>
      </c>
      <c r="F1067" s="26" t="str">
        <f>IF(COUNTIF(C1063:C1065,"&gt;0")&lt;3,"N/A",AVERAGE(C1063:C1065))</f>
        <v>N/A</v>
      </c>
    </row>
    <row r="1068" spans="1:6" hidden="1">
      <c r="A1068" s="28">
        <f t="shared" si="37"/>
        <v>50364</v>
      </c>
      <c r="B1068" s="29">
        <v>50364</v>
      </c>
      <c r="C1068" s="35" t="s">
        <v>233</v>
      </c>
      <c r="E1068" s="25" t="str">
        <f t="shared" si="38"/>
        <v>4Q2037</v>
      </c>
      <c r="F1068" s="26" t="str">
        <f>+F1067</f>
        <v>N/A</v>
      </c>
    </row>
    <row r="1069" spans="1:6" hidden="1">
      <c r="A1069" s="19">
        <f t="shared" si="37"/>
        <v>50394</v>
      </c>
      <c r="B1069" s="20">
        <v>50394</v>
      </c>
      <c r="C1069" s="35" t="s">
        <v>233</v>
      </c>
      <c r="E1069" s="25" t="str">
        <f t="shared" si="38"/>
        <v>4Q2037</v>
      </c>
      <c r="F1069" s="26" t="str">
        <f>+F1068</f>
        <v>N/A</v>
      </c>
    </row>
    <row r="1070" spans="1:6" hidden="1">
      <c r="A1070" s="19">
        <f t="shared" si="37"/>
        <v>50425</v>
      </c>
      <c r="B1070" s="20">
        <v>50425</v>
      </c>
      <c r="C1070" s="35" t="s">
        <v>233</v>
      </c>
      <c r="E1070" s="25" t="str">
        <f t="shared" si="38"/>
        <v>1Q2038</v>
      </c>
      <c r="F1070" s="26" t="str">
        <f>IF(COUNTIF(C1066:C1068,"&gt;0")&lt;3,"N/A",AVERAGE(C1066:C1068))</f>
        <v>N/A</v>
      </c>
    </row>
    <row r="1071" spans="1:6" hidden="1">
      <c r="A1071" s="28">
        <f t="shared" si="37"/>
        <v>50456</v>
      </c>
      <c r="B1071" s="29">
        <v>50456</v>
      </c>
      <c r="C1071" s="35" t="s">
        <v>233</v>
      </c>
      <c r="E1071" s="25" t="str">
        <f t="shared" si="38"/>
        <v>1Q2038</v>
      </c>
      <c r="F1071" s="26" t="str">
        <f>+F1070</f>
        <v>N/A</v>
      </c>
    </row>
    <row r="1072" spans="1:6" hidden="1">
      <c r="A1072" s="19">
        <f t="shared" si="37"/>
        <v>50484</v>
      </c>
      <c r="B1072" s="20">
        <v>50484</v>
      </c>
      <c r="C1072" s="35" t="s">
        <v>233</v>
      </c>
      <c r="E1072" s="25" t="str">
        <f t="shared" si="38"/>
        <v>1Q2038</v>
      </c>
      <c r="F1072" s="26" t="str">
        <f>+F1071</f>
        <v>N/A</v>
      </c>
    </row>
    <row r="1073" spans="1:6" hidden="1">
      <c r="A1073" s="19">
        <f t="shared" si="37"/>
        <v>50515</v>
      </c>
      <c r="B1073" s="20">
        <v>50515</v>
      </c>
      <c r="C1073" s="35" t="s">
        <v>233</v>
      </c>
      <c r="E1073" s="25" t="str">
        <f t="shared" si="38"/>
        <v>2Q2038</v>
      </c>
      <c r="F1073" s="26" t="str">
        <f>IF(COUNTIF(C1069:C1071,"&gt;0")&lt;3,"N/A",AVERAGE(C1069:C1071))</f>
        <v>N/A</v>
      </c>
    </row>
    <row r="1074" spans="1:6" hidden="1">
      <c r="A1074" s="28">
        <f t="shared" si="37"/>
        <v>50545</v>
      </c>
      <c r="B1074" s="29">
        <v>50545</v>
      </c>
      <c r="C1074" s="35" t="s">
        <v>233</v>
      </c>
      <c r="E1074" s="25" t="str">
        <f t="shared" si="38"/>
        <v>2Q2038</v>
      </c>
      <c r="F1074" s="26" t="str">
        <f>+F1073</f>
        <v>N/A</v>
      </c>
    </row>
    <row r="1075" spans="1:6" hidden="1">
      <c r="A1075" s="19">
        <f t="shared" si="37"/>
        <v>50576</v>
      </c>
      <c r="B1075" s="20">
        <v>50576</v>
      </c>
      <c r="C1075" s="35" t="s">
        <v>233</v>
      </c>
      <c r="E1075" s="25" t="str">
        <f t="shared" si="38"/>
        <v>2Q2038</v>
      </c>
      <c r="F1075" s="26" t="str">
        <f>+F1074</f>
        <v>N/A</v>
      </c>
    </row>
    <row r="1076" spans="1:6" hidden="1">
      <c r="A1076" s="19">
        <f t="shared" si="37"/>
        <v>50606</v>
      </c>
      <c r="B1076" s="20">
        <v>50606</v>
      </c>
      <c r="C1076" s="35" t="s">
        <v>233</v>
      </c>
      <c r="E1076" s="25" t="str">
        <f t="shared" si="38"/>
        <v>3Q2038</v>
      </c>
      <c r="F1076" s="26" t="str">
        <f>IF(COUNTIF(C1072:C1074,"&gt;0")&lt;3,"N/A",AVERAGE(C1072:C1074))</f>
        <v>N/A</v>
      </c>
    </row>
    <row r="1077" spans="1:6" hidden="1">
      <c r="A1077" s="28">
        <f t="shared" si="37"/>
        <v>50637</v>
      </c>
      <c r="B1077" s="29">
        <v>50637</v>
      </c>
      <c r="C1077" s="35" t="s">
        <v>233</v>
      </c>
      <c r="E1077" s="25" t="str">
        <f t="shared" si="38"/>
        <v>3Q2038</v>
      </c>
      <c r="F1077" s="26" t="str">
        <f>+F1076</f>
        <v>N/A</v>
      </c>
    </row>
    <row r="1078" spans="1:6" hidden="1">
      <c r="A1078" s="19">
        <f t="shared" si="37"/>
        <v>50668</v>
      </c>
      <c r="B1078" s="20">
        <v>50668</v>
      </c>
      <c r="C1078" s="35" t="s">
        <v>233</v>
      </c>
      <c r="E1078" s="25" t="str">
        <f t="shared" si="38"/>
        <v>3Q2038</v>
      </c>
      <c r="F1078" s="26" t="str">
        <f>+F1077</f>
        <v>N/A</v>
      </c>
    </row>
    <row r="1079" spans="1:6" hidden="1">
      <c r="A1079" s="19">
        <f t="shared" si="37"/>
        <v>50698</v>
      </c>
      <c r="B1079" s="20">
        <v>50698</v>
      </c>
      <c r="C1079" s="35" t="s">
        <v>233</v>
      </c>
      <c r="E1079" s="25" t="str">
        <f t="shared" si="38"/>
        <v>4Q2038</v>
      </c>
      <c r="F1079" s="26" t="str">
        <f>IF(COUNTIF(C1075:C1077,"&gt;0")&lt;3,"N/A",AVERAGE(C1075:C1077))</f>
        <v>N/A</v>
      </c>
    </row>
    <row r="1080" spans="1:6" hidden="1">
      <c r="A1080" s="28">
        <f t="shared" si="37"/>
        <v>50729</v>
      </c>
      <c r="B1080" s="29">
        <v>50729</v>
      </c>
      <c r="C1080" s="35" t="s">
        <v>233</v>
      </c>
      <c r="E1080" s="25" t="str">
        <f t="shared" si="38"/>
        <v>4Q2038</v>
      </c>
      <c r="F1080" s="26" t="str">
        <f>+F1079</f>
        <v>N/A</v>
      </c>
    </row>
    <row r="1081" spans="1:6" hidden="1">
      <c r="A1081" s="19">
        <f t="shared" si="37"/>
        <v>50759</v>
      </c>
      <c r="B1081" s="20">
        <v>50759</v>
      </c>
      <c r="C1081" s="35" t="s">
        <v>233</v>
      </c>
      <c r="E1081" s="25" t="str">
        <f t="shared" si="38"/>
        <v>4Q2038</v>
      </c>
      <c r="F1081" s="26" t="str">
        <f>+F1080</f>
        <v>N/A</v>
      </c>
    </row>
    <row r="1082" spans="1:6" hidden="1">
      <c r="A1082" s="19">
        <f t="shared" si="37"/>
        <v>50790</v>
      </c>
      <c r="B1082" s="20">
        <v>50790</v>
      </c>
      <c r="C1082" s="35" t="s">
        <v>233</v>
      </c>
      <c r="E1082" s="25" t="str">
        <f t="shared" si="38"/>
        <v>1Q2039</v>
      </c>
      <c r="F1082" s="26" t="str">
        <f>IF(COUNTIF(C1078:C1080,"&gt;0")&lt;3,"N/A",AVERAGE(C1078:C1080))</f>
        <v>N/A</v>
      </c>
    </row>
    <row r="1083" spans="1:6" hidden="1">
      <c r="A1083" s="28">
        <f t="shared" si="37"/>
        <v>50821</v>
      </c>
      <c r="B1083" s="29">
        <v>50821</v>
      </c>
      <c r="C1083" s="35" t="s">
        <v>233</v>
      </c>
      <c r="E1083" s="25" t="str">
        <f t="shared" si="38"/>
        <v>1Q2039</v>
      </c>
      <c r="F1083" s="26" t="str">
        <f>+F1082</f>
        <v>N/A</v>
      </c>
    </row>
    <row r="1084" spans="1:6" hidden="1">
      <c r="A1084" s="19">
        <f t="shared" si="37"/>
        <v>50849</v>
      </c>
      <c r="B1084" s="20">
        <v>50849</v>
      </c>
      <c r="C1084" s="35" t="s">
        <v>233</v>
      </c>
      <c r="E1084" s="25" t="str">
        <f t="shared" si="38"/>
        <v>1Q2039</v>
      </c>
      <c r="F1084" s="26" t="str">
        <f>+F1083</f>
        <v>N/A</v>
      </c>
    </row>
    <row r="1085" spans="1:6" hidden="1">
      <c r="A1085" s="19">
        <f t="shared" si="37"/>
        <v>50880</v>
      </c>
      <c r="B1085" s="20">
        <v>50880</v>
      </c>
      <c r="C1085" s="35" t="s">
        <v>233</v>
      </c>
      <c r="E1085" s="25" t="str">
        <f t="shared" si="38"/>
        <v>2Q2039</v>
      </c>
      <c r="F1085" s="26" t="str">
        <f>IF(COUNTIF(C1081:C1083,"&gt;0")&lt;3,"N/A",AVERAGE(C1081:C1083))</f>
        <v>N/A</v>
      </c>
    </row>
    <row r="1086" spans="1:6" hidden="1">
      <c r="A1086" s="28">
        <f t="shared" si="37"/>
        <v>50910</v>
      </c>
      <c r="B1086" s="29">
        <v>50910</v>
      </c>
      <c r="C1086" s="35" t="s">
        <v>233</v>
      </c>
      <c r="E1086" s="25" t="str">
        <f t="shared" si="38"/>
        <v>2Q2039</v>
      </c>
      <c r="F1086" s="26" t="str">
        <f>+F1085</f>
        <v>N/A</v>
      </c>
    </row>
    <row r="1087" spans="1:6" hidden="1">
      <c r="A1087" s="19">
        <f t="shared" si="37"/>
        <v>50941</v>
      </c>
      <c r="B1087" s="20">
        <v>50941</v>
      </c>
      <c r="C1087" s="35" t="s">
        <v>233</v>
      </c>
      <c r="E1087" s="25" t="str">
        <f t="shared" si="38"/>
        <v>2Q2039</v>
      </c>
      <c r="F1087" s="26" t="str">
        <f>+F1086</f>
        <v>N/A</v>
      </c>
    </row>
    <row r="1088" spans="1:6" hidden="1">
      <c r="A1088" s="19">
        <f t="shared" si="37"/>
        <v>50971</v>
      </c>
      <c r="B1088" s="20">
        <v>50971</v>
      </c>
      <c r="C1088" s="35" t="s">
        <v>233</v>
      </c>
      <c r="E1088" s="25" t="str">
        <f t="shared" si="38"/>
        <v>3Q2039</v>
      </c>
      <c r="F1088" s="26" t="str">
        <f>IF(COUNTIF(C1084:C1086,"&gt;0")&lt;3,"N/A",AVERAGE(C1084:C1086))</f>
        <v>N/A</v>
      </c>
    </row>
    <row r="1089" spans="1:6" hidden="1">
      <c r="A1089" s="28">
        <f t="shared" si="37"/>
        <v>51002</v>
      </c>
      <c r="B1089" s="29">
        <v>51002</v>
      </c>
      <c r="C1089" s="35" t="s">
        <v>233</v>
      </c>
      <c r="E1089" s="25" t="str">
        <f t="shared" si="38"/>
        <v>3Q2039</v>
      </c>
      <c r="F1089" s="26" t="str">
        <f>+F1088</f>
        <v>N/A</v>
      </c>
    </row>
    <row r="1090" spans="1:6" hidden="1">
      <c r="A1090" s="19">
        <f t="shared" si="37"/>
        <v>51033</v>
      </c>
      <c r="B1090" s="20">
        <v>51033</v>
      </c>
      <c r="C1090" s="35" t="s">
        <v>233</v>
      </c>
      <c r="E1090" s="25" t="str">
        <f t="shared" si="38"/>
        <v>3Q2039</v>
      </c>
      <c r="F1090" s="26" t="str">
        <f>+F1089</f>
        <v>N/A</v>
      </c>
    </row>
    <row r="1091" spans="1:6" hidden="1">
      <c r="A1091" s="19">
        <f t="shared" si="37"/>
        <v>51063</v>
      </c>
      <c r="B1091" s="20">
        <v>51063</v>
      </c>
      <c r="C1091" s="35" t="s">
        <v>233</v>
      </c>
      <c r="E1091" s="25" t="str">
        <f t="shared" si="38"/>
        <v>4Q2039</v>
      </c>
      <c r="F1091" s="26" t="str">
        <f>IF(COUNTIF(C1087:C1089,"&gt;0")&lt;3,"N/A",AVERAGE(C1087:C1089))</f>
        <v>N/A</v>
      </c>
    </row>
    <row r="1092" spans="1:6" hidden="1">
      <c r="A1092" s="28">
        <f t="shared" si="37"/>
        <v>51094</v>
      </c>
      <c r="B1092" s="29">
        <v>51094</v>
      </c>
      <c r="C1092" s="35" t="s">
        <v>233</v>
      </c>
      <c r="E1092" s="25" t="str">
        <f t="shared" si="38"/>
        <v>4Q2039</v>
      </c>
      <c r="F1092" s="26" t="str">
        <f>+F1091</f>
        <v>N/A</v>
      </c>
    </row>
    <row r="1093" spans="1:6" hidden="1">
      <c r="A1093" s="19">
        <f t="shared" ref="A1093:A1156" si="39">+B1093</f>
        <v>51124</v>
      </c>
      <c r="B1093" s="20">
        <v>51124</v>
      </c>
      <c r="C1093" s="35" t="s">
        <v>233</v>
      </c>
      <c r="E1093" s="25" t="str">
        <f t="shared" si="38"/>
        <v>4Q2039</v>
      </c>
      <c r="F1093" s="26" t="str">
        <f>+F1092</f>
        <v>N/A</v>
      </c>
    </row>
    <row r="1094" spans="1:6" hidden="1">
      <c r="A1094" s="19">
        <f t="shared" si="39"/>
        <v>51155</v>
      </c>
      <c r="B1094" s="20">
        <v>51155</v>
      </c>
      <c r="C1094" s="35" t="s">
        <v>233</v>
      </c>
      <c r="E1094" s="25" t="str">
        <f t="shared" si="38"/>
        <v>1Q2040</v>
      </c>
      <c r="F1094" s="26" t="str">
        <f>IF(COUNTIF(C1090:C1092,"&gt;0")&lt;3,"N/A",AVERAGE(C1090:C1092))</f>
        <v>N/A</v>
      </c>
    </row>
    <row r="1095" spans="1:6" hidden="1">
      <c r="A1095" s="28">
        <f t="shared" si="39"/>
        <v>51186</v>
      </c>
      <c r="B1095" s="29">
        <v>51186</v>
      </c>
      <c r="C1095" s="35" t="s">
        <v>233</v>
      </c>
      <c r="E1095" s="25" t="str">
        <f t="shared" si="38"/>
        <v>1Q2040</v>
      </c>
      <c r="F1095" s="26" t="str">
        <f>+F1094</f>
        <v>N/A</v>
      </c>
    </row>
    <row r="1096" spans="1:6" hidden="1">
      <c r="A1096" s="19">
        <f t="shared" si="39"/>
        <v>51215</v>
      </c>
      <c r="B1096" s="20">
        <v>51215</v>
      </c>
      <c r="C1096" s="35" t="s">
        <v>233</v>
      </c>
      <c r="E1096" s="25" t="str">
        <f t="shared" si="38"/>
        <v>1Q2040</v>
      </c>
      <c r="F1096" s="26" t="str">
        <f>+F1095</f>
        <v>N/A</v>
      </c>
    </row>
    <row r="1097" spans="1:6" hidden="1">
      <c r="A1097" s="19">
        <f t="shared" si="39"/>
        <v>51246</v>
      </c>
      <c r="B1097" s="20">
        <v>51246</v>
      </c>
      <c r="C1097" s="35" t="s">
        <v>233</v>
      </c>
      <c r="E1097" s="25" t="str">
        <f t="shared" si="38"/>
        <v>2Q2040</v>
      </c>
      <c r="F1097" s="26" t="str">
        <f>IF(COUNTIF(C1093:C1095,"&gt;0")&lt;3,"N/A",AVERAGE(C1093:C1095))</f>
        <v>N/A</v>
      </c>
    </row>
    <row r="1098" spans="1:6" hidden="1">
      <c r="A1098" s="28">
        <f t="shared" si="39"/>
        <v>51276</v>
      </c>
      <c r="B1098" s="29">
        <v>51276</v>
      </c>
      <c r="C1098" s="35" t="s">
        <v>233</v>
      </c>
      <c r="E1098" s="25" t="str">
        <f t="shared" si="38"/>
        <v>2Q2040</v>
      </c>
      <c r="F1098" s="26" t="str">
        <f>+F1097</f>
        <v>N/A</v>
      </c>
    </row>
    <row r="1099" spans="1:6" hidden="1">
      <c r="A1099" s="19">
        <f t="shared" si="39"/>
        <v>51307</v>
      </c>
      <c r="B1099" s="20">
        <v>51307</v>
      </c>
      <c r="C1099" s="35" t="s">
        <v>233</v>
      </c>
      <c r="E1099" s="25" t="str">
        <f t="shared" ref="E1099:E1162" si="40">IF(MONTH(B1099)&lt;4,"1",IF(MONTH(B1099)&lt;7,"2",IF(MONTH(B1099)&lt;10,"3","4")))&amp;"Q"&amp;YEAR(B1099)</f>
        <v>2Q2040</v>
      </c>
      <c r="F1099" s="26" t="str">
        <f>+F1098</f>
        <v>N/A</v>
      </c>
    </row>
    <row r="1100" spans="1:6" hidden="1">
      <c r="A1100" s="19">
        <f t="shared" si="39"/>
        <v>51337</v>
      </c>
      <c r="B1100" s="20">
        <v>51337</v>
      </c>
      <c r="C1100" s="35" t="s">
        <v>233</v>
      </c>
      <c r="E1100" s="25" t="str">
        <f t="shared" si="40"/>
        <v>3Q2040</v>
      </c>
      <c r="F1100" s="26" t="str">
        <f>IF(COUNTIF(C1096:C1098,"&gt;0")&lt;3,"N/A",AVERAGE(C1096:C1098))</f>
        <v>N/A</v>
      </c>
    </row>
    <row r="1101" spans="1:6" hidden="1">
      <c r="A1101" s="28">
        <f t="shared" si="39"/>
        <v>51368</v>
      </c>
      <c r="B1101" s="29">
        <v>51368</v>
      </c>
      <c r="C1101" s="35" t="s">
        <v>233</v>
      </c>
      <c r="E1101" s="25" t="str">
        <f t="shared" si="40"/>
        <v>3Q2040</v>
      </c>
      <c r="F1101" s="26" t="str">
        <f>+F1100</f>
        <v>N/A</v>
      </c>
    </row>
    <row r="1102" spans="1:6" hidden="1">
      <c r="A1102" s="19">
        <f t="shared" si="39"/>
        <v>51399</v>
      </c>
      <c r="B1102" s="20">
        <v>51399</v>
      </c>
      <c r="C1102" s="35" t="s">
        <v>233</v>
      </c>
      <c r="E1102" s="25" t="str">
        <f t="shared" si="40"/>
        <v>3Q2040</v>
      </c>
      <c r="F1102" s="26" t="str">
        <f>+F1101</f>
        <v>N/A</v>
      </c>
    </row>
    <row r="1103" spans="1:6" hidden="1">
      <c r="A1103" s="19">
        <f t="shared" si="39"/>
        <v>51429</v>
      </c>
      <c r="B1103" s="20">
        <v>51429</v>
      </c>
      <c r="C1103" s="35" t="s">
        <v>233</v>
      </c>
      <c r="E1103" s="25" t="str">
        <f t="shared" si="40"/>
        <v>4Q2040</v>
      </c>
      <c r="F1103" s="26" t="str">
        <f>IF(COUNTIF(C1099:C1101,"&gt;0")&lt;3,"N/A",AVERAGE(C1099:C1101))</f>
        <v>N/A</v>
      </c>
    </row>
    <row r="1104" spans="1:6" hidden="1">
      <c r="A1104" s="28">
        <f t="shared" si="39"/>
        <v>51460</v>
      </c>
      <c r="B1104" s="29">
        <v>51460</v>
      </c>
      <c r="C1104" s="35" t="s">
        <v>233</v>
      </c>
      <c r="E1104" s="25" t="str">
        <f t="shared" si="40"/>
        <v>4Q2040</v>
      </c>
      <c r="F1104" s="26" t="str">
        <f>+F1103</f>
        <v>N/A</v>
      </c>
    </row>
    <row r="1105" spans="1:6" hidden="1">
      <c r="A1105" s="19">
        <f t="shared" si="39"/>
        <v>51490</v>
      </c>
      <c r="B1105" s="20">
        <v>51490</v>
      </c>
      <c r="C1105" s="35" t="s">
        <v>233</v>
      </c>
      <c r="E1105" s="25" t="str">
        <f t="shared" si="40"/>
        <v>4Q2040</v>
      </c>
      <c r="F1105" s="26" t="str">
        <f>+F1104</f>
        <v>N/A</v>
      </c>
    </row>
    <row r="1106" spans="1:6" hidden="1">
      <c r="A1106" s="19">
        <f t="shared" si="39"/>
        <v>51521</v>
      </c>
      <c r="B1106" s="20">
        <v>51521</v>
      </c>
      <c r="C1106" s="35" t="s">
        <v>233</v>
      </c>
      <c r="E1106" s="25" t="str">
        <f t="shared" si="40"/>
        <v>1Q2041</v>
      </c>
      <c r="F1106" s="26" t="str">
        <f>IF(COUNTIF(C1102:C1104,"&gt;0")&lt;3,"N/A",AVERAGE(C1102:C1104))</f>
        <v>N/A</v>
      </c>
    </row>
    <row r="1107" spans="1:6" hidden="1">
      <c r="A1107" s="28">
        <f t="shared" si="39"/>
        <v>51552</v>
      </c>
      <c r="B1107" s="29">
        <v>51552</v>
      </c>
      <c r="C1107" s="35" t="s">
        <v>233</v>
      </c>
      <c r="E1107" s="25" t="str">
        <f t="shared" si="40"/>
        <v>1Q2041</v>
      </c>
      <c r="F1107" s="26" t="str">
        <f>+F1106</f>
        <v>N/A</v>
      </c>
    </row>
    <row r="1108" spans="1:6" hidden="1">
      <c r="A1108" s="19">
        <f t="shared" si="39"/>
        <v>51580</v>
      </c>
      <c r="B1108" s="20">
        <v>51580</v>
      </c>
      <c r="C1108" s="35" t="s">
        <v>233</v>
      </c>
      <c r="E1108" s="25" t="str">
        <f t="shared" si="40"/>
        <v>1Q2041</v>
      </c>
      <c r="F1108" s="26" t="str">
        <f>+F1107</f>
        <v>N/A</v>
      </c>
    </row>
    <row r="1109" spans="1:6" hidden="1">
      <c r="A1109" s="19">
        <f t="shared" si="39"/>
        <v>51611</v>
      </c>
      <c r="B1109" s="20">
        <v>51611</v>
      </c>
      <c r="C1109" s="35" t="s">
        <v>233</v>
      </c>
      <c r="E1109" s="25" t="str">
        <f t="shared" si="40"/>
        <v>2Q2041</v>
      </c>
      <c r="F1109" s="26" t="str">
        <f>IF(COUNTIF(C1105:C1107,"&gt;0")&lt;3,"N/A",AVERAGE(C1105:C1107))</f>
        <v>N/A</v>
      </c>
    </row>
    <row r="1110" spans="1:6" hidden="1">
      <c r="A1110" s="28">
        <f t="shared" si="39"/>
        <v>51641</v>
      </c>
      <c r="B1110" s="29">
        <v>51641</v>
      </c>
      <c r="C1110" s="35" t="s">
        <v>233</v>
      </c>
      <c r="E1110" s="25" t="str">
        <f t="shared" si="40"/>
        <v>2Q2041</v>
      </c>
      <c r="F1110" s="26" t="str">
        <f>+F1109</f>
        <v>N/A</v>
      </c>
    </row>
    <row r="1111" spans="1:6" hidden="1">
      <c r="A1111" s="19">
        <f t="shared" si="39"/>
        <v>51672</v>
      </c>
      <c r="B1111" s="20">
        <v>51672</v>
      </c>
      <c r="C1111" s="35" t="s">
        <v>233</v>
      </c>
      <c r="E1111" s="25" t="str">
        <f t="shared" si="40"/>
        <v>2Q2041</v>
      </c>
      <c r="F1111" s="26" t="str">
        <f>+F1110</f>
        <v>N/A</v>
      </c>
    </row>
    <row r="1112" spans="1:6" hidden="1">
      <c r="A1112" s="19">
        <f t="shared" si="39"/>
        <v>51702</v>
      </c>
      <c r="B1112" s="20">
        <v>51702</v>
      </c>
      <c r="C1112" s="35" t="s">
        <v>233</v>
      </c>
      <c r="E1112" s="25" t="str">
        <f t="shared" si="40"/>
        <v>3Q2041</v>
      </c>
      <c r="F1112" s="26" t="str">
        <f>IF(COUNTIF(C1108:C1110,"&gt;0")&lt;3,"N/A",AVERAGE(C1108:C1110))</f>
        <v>N/A</v>
      </c>
    </row>
    <row r="1113" spans="1:6" hidden="1">
      <c r="A1113" s="28">
        <f t="shared" si="39"/>
        <v>51733</v>
      </c>
      <c r="B1113" s="29">
        <v>51733</v>
      </c>
      <c r="C1113" s="35" t="s">
        <v>233</v>
      </c>
      <c r="E1113" s="25" t="str">
        <f t="shared" si="40"/>
        <v>3Q2041</v>
      </c>
      <c r="F1113" s="26" t="str">
        <f>+F1112</f>
        <v>N/A</v>
      </c>
    </row>
    <row r="1114" spans="1:6" hidden="1">
      <c r="A1114" s="19">
        <f t="shared" si="39"/>
        <v>51764</v>
      </c>
      <c r="B1114" s="20">
        <v>51764</v>
      </c>
      <c r="C1114" s="35" t="s">
        <v>233</v>
      </c>
      <c r="E1114" s="25" t="str">
        <f t="shared" si="40"/>
        <v>3Q2041</v>
      </c>
      <c r="F1114" s="26" t="str">
        <f>+F1113</f>
        <v>N/A</v>
      </c>
    </row>
    <row r="1115" spans="1:6" hidden="1">
      <c r="A1115" s="19">
        <f t="shared" si="39"/>
        <v>51794</v>
      </c>
      <c r="B1115" s="20">
        <v>51794</v>
      </c>
      <c r="C1115" s="35" t="s">
        <v>233</v>
      </c>
      <c r="E1115" s="25" t="str">
        <f t="shared" si="40"/>
        <v>4Q2041</v>
      </c>
      <c r="F1115" s="26" t="str">
        <f>IF(COUNTIF(C1111:C1113,"&gt;0")&lt;3,"N/A",AVERAGE(C1111:C1113))</f>
        <v>N/A</v>
      </c>
    </row>
    <row r="1116" spans="1:6" hidden="1">
      <c r="A1116" s="28">
        <f t="shared" si="39"/>
        <v>51825</v>
      </c>
      <c r="B1116" s="29">
        <v>51825</v>
      </c>
      <c r="C1116" s="35" t="s">
        <v>233</v>
      </c>
      <c r="E1116" s="25" t="str">
        <f t="shared" si="40"/>
        <v>4Q2041</v>
      </c>
      <c r="F1116" s="26" t="str">
        <f>+F1115</f>
        <v>N/A</v>
      </c>
    </row>
    <row r="1117" spans="1:6" hidden="1">
      <c r="A1117" s="19">
        <f t="shared" si="39"/>
        <v>51855</v>
      </c>
      <c r="B1117" s="20">
        <v>51855</v>
      </c>
      <c r="C1117" s="35" t="s">
        <v>233</v>
      </c>
      <c r="E1117" s="25" t="str">
        <f t="shared" si="40"/>
        <v>4Q2041</v>
      </c>
      <c r="F1117" s="26" t="str">
        <f>+F1116</f>
        <v>N/A</v>
      </c>
    </row>
    <row r="1118" spans="1:6" hidden="1">
      <c r="A1118" s="19">
        <f t="shared" si="39"/>
        <v>51886</v>
      </c>
      <c r="B1118" s="20">
        <v>51886</v>
      </c>
      <c r="C1118" s="35" t="s">
        <v>233</v>
      </c>
      <c r="E1118" s="25" t="str">
        <f t="shared" si="40"/>
        <v>1Q2042</v>
      </c>
      <c r="F1118" s="26" t="str">
        <f>IF(COUNTIF(C1114:C1116,"&gt;0")&lt;3,"N/A",AVERAGE(C1114:C1116))</f>
        <v>N/A</v>
      </c>
    </row>
    <row r="1119" spans="1:6" hidden="1">
      <c r="A1119" s="28">
        <f t="shared" si="39"/>
        <v>51917</v>
      </c>
      <c r="B1119" s="29">
        <v>51917</v>
      </c>
      <c r="C1119" s="35" t="s">
        <v>233</v>
      </c>
      <c r="E1119" s="25" t="str">
        <f t="shared" si="40"/>
        <v>1Q2042</v>
      </c>
      <c r="F1119" s="26" t="str">
        <f>+F1118</f>
        <v>N/A</v>
      </c>
    </row>
    <row r="1120" spans="1:6" hidden="1">
      <c r="A1120" s="19">
        <f t="shared" si="39"/>
        <v>51945</v>
      </c>
      <c r="B1120" s="20">
        <v>51945</v>
      </c>
      <c r="C1120" s="35" t="s">
        <v>233</v>
      </c>
      <c r="E1120" s="25" t="str">
        <f t="shared" si="40"/>
        <v>1Q2042</v>
      </c>
      <c r="F1120" s="26" t="str">
        <f>+F1119</f>
        <v>N/A</v>
      </c>
    </row>
    <row r="1121" spans="1:6" hidden="1">
      <c r="A1121" s="19">
        <f t="shared" si="39"/>
        <v>51976</v>
      </c>
      <c r="B1121" s="20">
        <v>51976</v>
      </c>
      <c r="C1121" s="35" t="s">
        <v>233</v>
      </c>
      <c r="E1121" s="25" t="str">
        <f t="shared" si="40"/>
        <v>2Q2042</v>
      </c>
      <c r="F1121" s="26" t="str">
        <f>IF(COUNTIF(C1117:C1119,"&gt;0")&lt;3,"N/A",AVERAGE(C1117:C1119))</f>
        <v>N/A</v>
      </c>
    </row>
    <row r="1122" spans="1:6" hidden="1">
      <c r="A1122" s="28">
        <f t="shared" si="39"/>
        <v>52006</v>
      </c>
      <c r="B1122" s="29">
        <v>52006</v>
      </c>
      <c r="C1122" s="35" t="s">
        <v>233</v>
      </c>
      <c r="E1122" s="25" t="str">
        <f t="shared" si="40"/>
        <v>2Q2042</v>
      </c>
      <c r="F1122" s="26" t="str">
        <f>+F1121</f>
        <v>N/A</v>
      </c>
    </row>
    <row r="1123" spans="1:6" hidden="1">
      <c r="A1123" s="19">
        <f t="shared" si="39"/>
        <v>52037</v>
      </c>
      <c r="B1123" s="20">
        <v>52037</v>
      </c>
      <c r="C1123" s="35" t="s">
        <v>233</v>
      </c>
      <c r="E1123" s="25" t="str">
        <f t="shared" si="40"/>
        <v>2Q2042</v>
      </c>
      <c r="F1123" s="26" t="str">
        <f>+F1122</f>
        <v>N/A</v>
      </c>
    </row>
    <row r="1124" spans="1:6" hidden="1">
      <c r="A1124" s="19">
        <f t="shared" si="39"/>
        <v>52067</v>
      </c>
      <c r="B1124" s="20">
        <v>52067</v>
      </c>
      <c r="C1124" s="35" t="s">
        <v>233</v>
      </c>
      <c r="E1124" s="25" t="str">
        <f t="shared" si="40"/>
        <v>3Q2042</v>
      </c>
      <c r="F1124" s="26" t="str">
        <f>IF(COUNTIF(C1120:C1122,"&gt;0")&lt;3,"N/A",AVERAGE(C1120:C1122))</f>
        <v>N/A</v>
      </c>
    </row>
    <row r="1125" spans="1:6" hidden="1">
      <c r="A1125" s="28">
        <f t="shared" si="39"/>
        <v>52098</v>
      </c>
      <c r="B1125" s="29">
        <v>52098</v>
      </c>
      <c r="C1125" s="35" t="s">
        <v>233</v>
      </c>
      <c r="E1125" s="25" t="str">
        <f t="shared" si="40"/>
        <v>3Q2042</v>
      </c>
      <c r="F1125" s="26" t="str">
        <f>+F1124</f>
        <v>N/A</v>
      </c>
    </row>
    <row r="1126" spans="1:6" hidden="1">
      <c r="A1126" s="19">
        <f t="shared" si="39"/>
        <v>52129</v>
      </c>
      <c r="B1126" s="20">
        <v>52129</v>
      </c>
      <c r="C1126" s="35" t="s">
        <v>233</v>
      </c>
      <c r="E1126" s="25" t="str">
        <f t="shared" si="40"/>
        <v>3Q2042</v>
      </c>
      <c r="F1126" s="26" t="str">
        <f>+F1125</f>
        <v>N/A</v>
      </c>
    </row>
    <row r="1127" spans="1:6" hidden="1">
      <c r="A1127" s="19">
        <f t="shared" si="39"/>
        <v>52159</v>
      </c>
      <c r="B1127" s="20">
        <v>52159</v>
      </c>
      <c r="C1127" s="35" t="s">
        <v>233</v>
      </c>
      <c r="E1127" s="25" t="str">
        <f t="shared" si="40"/>
        <v>4Q2042</v>
      </c>
      <c r="F1127" s="26" t="str">
        <f>IF(COUNTIF(C1123:C1125,"&gt;0")&lt;3,"N/A",AVERAGE(C1123:C1125))</f>
        <v>N/A</v>
      </c>
    </row>
    <row r="1128" spans="1:6" hidden="1">
      <c r="A1128" s="28">
        <f t="shared" si="39"/>
        <v>52190</v>
      </c>
      <c r="B1128" s="29">
        <v>52190</v>
      </c>
      <c r="C1128" s="35" t="s">
        <v>233</v>
      </c>
      <c r="E1128" s="25" t="str">
        <f t="shared" si="40"/>
        <v>4Q2042</v>
      </c>
      <c r="F1128" s="26" t="str">
        <f>+F1127</f>
        <v>N/A</v>
      </c>
    </row>
    <row r="1129" spans="1:6" hidden="1">
      <c r="A1129" s="19">
        <f t="shared" si="39"/>
        <v>52220</v>
      </c>
      <c r="B1129" s="20">
        <v>52220</v>
      </c>
      <c r="C1129" s="35" t="s">
        <v>233</v>
      </c>
      <c r="E1129" s="25" t="str">
        <f t="shared" si="40"/>
        <v>4Q2042</v>
      </c>
      <c r="F1129" s="26" t="str">
        <f>+F1128</f>
        <v>N/A</v>
      </c>
    </row>
    <row r="1130" spans="1:6" hidden="1">
      <c r="A1130" s="19">
        <f t="shared" si="39"/>
        <v>52251</v>
      </c>
      <c r="B1130" s="20">
        <v>52251</v>
      </c>
      <c r="C1130" s="35" t="s">
        <v>233</v>
      </c>
      <c r="E1130" s="25" t="str">
        <f t="shared" si="40"/>
        <v>1Q2043</v>
      </c>
      <c r="F1130" s="26" t="str">
        <f>IF(COUNTIF(C1126:C1128,"&gt;0")&lt;3,"N/A",AVERAGE(C1126:C1128))</f>
        <v>N/A</v>
      </c>
    </row>
    <row r="1131" spans="1:6" hidden="1">
      <c r="A1131" s="28">
        <f t="shared" si="39"/>
        <v>52282</v>
      </c>
      <c r="B1131" s="29">
        <v>52282</v>
      </c>
      <c r="C1131" s="35" t="s">
        <v>233</v>
      </c>
      <c r="E1131" s="25" t="str">
        <f t="shared" si="40"/>
        <v>1Q2043</v>
      </c>
      <c r="F1131" s="26" t="str">
        <f>+F1130</f>
        <v>N/A</v>
      </c>
    </row>
    <row r="1132" spans="1:6" hidden="1">
      <c r="A1132" s="19">
        <f t="shared" si="39"/>
        <v>52310</v>
      </c>
      <c r="B1132" s="20">
        <v>52310</v>
      </c>
      <c r="C1132" s="35" t="s">
        <v>233</v>
      </c>
      <c r="E1132" s="25" t="str">
        <f t="shared" si="40"/>
        <v>1Q2043</v>
      </c>
      <c r="F1132" s="26" t="str">
        <f>+F1131</f>
        <v>N/A</v>
      </c>
    </row>
    <row r="1133" spans="1:6" hidden="1">
      <c r="A1133" s="19">
        <f t="shared" si="39"/>
        <v>52341</v>
      </c>
      <c r="B1133" s="20">
        <v>52341</v>
      </c>
      <c r="C1133" s="35" t="s">
        <v>233</v>
      </c>
      <c r="E1133" s="25" t="str">
        <f t="shared" si="40"/>
        <v>2Q2043</v>
      </c>
      <c r="F1133" s="26" t="str">
        <f>IF(COUNTIF(C1129:C1131,"&gt;0")&lt;3,"N/A",AVERAGE(C1129:C1131))</f>
        <v>N/A</v>
      </c>
    </row>
    <row r="1134" spans="1:6" hidden="1">
      <c r="A1134" s="28">
        <f t="shared" si="39"/>
        <v>52371</v>
      </c>
      <c r="B1134" s="29">
        <v>52371</v>
      </c>
      <c r="C1134" s="35" t="s">
        <v>233</v>
      </c>
      <c r="E1134" s="25" t="str">
        <f t="shared" si="40"/>
        <v>2Q2043</v>
      </c>
      <c r="F1134" s="26" t="str">
        <f>+F1133</f>
        <v>N/A</v>
      </c>
    </row>
    <row r="1135" spans="1:6" hidden="1">
      <c r="A1135" s="19">
        <f t="shared" si="39"/>
        <v>52402</v>
      </c>
      <c r="B1135" s="20">
        <v>52402</v>
      </c>
      <c r="C1135" s="35" t="s">
        <v>233</v>
      </c>
      <c r="E1135" s="25" t="str">
        <f t="shared" si="40"/>
        <v>2Q2043</v>
      </c>
      <c r="F1135" s="26" t="str">
        <f>+F1134</f>
        <v>N/A</v>
      </c>
    </row>
    <row r="1136" spans="1:6" hidden="1">
      <c r="A1136" s="19">
        <f t="shared" si="39"/>
        <v>52432</v>
      </c>
      <c r="B1136" s="20">
        <v>52432</v>
      </c>
      <c r="C1136" s="35" t="s">
        <v>233</v>
      </c>
      <c r="E1136" s="25" t="str">
        <f t="shared" si="40"/>
        <v>3Q2043</v>
      </c>
      <c r="F1136" s="26" t="str">
        <f>IF(COUNTIF(C1132:C1134,"&gt;0")&lt;3,"N/A",AVERAGE(C1132:C1134))</f>
        <v>N/A</v>
      </c>
    </row>
    <row r="1137" spans="1:6" hidden="1">
      <c r="A1137" s="28">
        <f t="shared" si="39"/>
        <v>52463</v>
      </c>
      <c r="B1137" s="29">
        <v>52463</v>
      </c>
      <c r="C1137" s="35" t="s">
        <v>233</v>
      </c>
      <c r="E1137" s="25" t="str">
        <f t="shared" si="40"/>
        <v>3Q2043</v>
      </c>
      <c r="F1137" s="26" t="str">
        <f>+F1136</f>
        <v>N/A</v>
      </c>
    </row>
    <row r="1138" spans="1:6" hidden="1">
      <c r="A1138" s="19">
        <f t="shared" si="39"/>
        <v>52494</v>
      </c>
      <c r="B1138" s="20">
        <v>52494</v>
      </c>
      <c r="C1138" s="35" t="s">
        <v>233</v>
      </c>
      <c r="E1138" s="25" t="str">
        <f t="shared" si="40"/>
        <v>3Q2043</v>
      </c>
      <c r="F1138" s="26" t="str">
        <f>+F1137</f>
        <v>N/A</v>
      </c>
    </row>
    <row r="1139" spans="1:6" hidden="1">
      <c r="A1139" s="19">
        <f t="shared" si="39"/>
        <v>52524</v>
      </c>
      <c r="B1139" s="20">
        <v>52524</v>
      </c>
      <c r="C1139" s="35" t="s">
        <v>233</v>
      </c>
      <c r="E1139" s="25" t="str">
        <f t="shared" si="40"/>
        <v>4Q2043</v>
      </c>
      <c r="F1139" s="26" t="str">
        <f>IF(COUNTIF(C1135:C1137,"&gt;0")&lt;3,"N/A",AVERAGE(C1135:C1137))</f>
        <v>N/A</v>
      </c>
    </row>
    <row r="1140" spans="1:6" hidden="1">
      <c r="A1140" s="28">
        <f t="shared" si="39"/>
        <v>52555</v>
      </c>
      <c r="B1140" s="29">
        <v>52555</v>
      </c>
      <c r="C1140" s="35" t="s">
        <v>233</v>
      </c>
      <c r="E1140" s="25" t="str">
        <f t="shared" si="40"/>
        <v>4Q2043</v>
      </c>
      <c r="F1140" s="26" t="str">
        <f>+F1139</f>
        <v>N/A</v>
      </c>
    </row>
    <row r="1141" spans="1:6" hidden="1">
      <c r="A1141" s="19">
        <f t="shared" si="39"/>
        <v>52585</v>
      </c>
      <c r="B1141" s="20">
        <v>52585</v>
      </c>
      <c r="C1141" s="35" t="s">
        <v>233</v>
      </c>
      <c r="E1141" s="25" t="str">
        <f t="shared" si="40"/>
        <v>4Q2043</v>
      </c>
      <c r="F1141" s="26" t="str">
        <f>+F1140</f>
        <v>N/A</v>
      </c>
    </row>
    <row r="1142" spans="1:6" hidden="1">
      <c r="A1142" s="19">
        <f t="shared" si="39"/>
        <v>52616</v>
      </c>
      <c r="B1142" s="20">
        <v>52616</v>
      </c>
      <c r="C1142" s="35" t="s">
        <v>233</v>
      </c>
      <c r="E1142" s="25" t="str">
        <f t="shared" si="40"/>
        <v>1Q2044</v>
      </c>
      <c r="F1142" s="26" t="str">
        <f>IF(COUNTIF(C1138:C1140,"&gt;0")&lt;3,"N/A",AVERAGE(C1138:C1140))</f>
        <v>N/A</v>
      </c>
    </row>
    <row r="1143" spans="1:6" hidden="1">
      <c r="A1143" s="28">
        <f t="shared" si="39"/>
        <v>52647</v>
      </c>
      <c r="B1143" s="29">
        <v>52647</v>
      </c>
      <c r="C1143" s="35" t="s">
        <v>233</v>
      </c>
      <c r="E1143" s="25" t="str">
        <f t="shared" si="40"/>
        <v>1Q2044</v>
      </c>
      <c r="F1143" s="26" t="str">
        <f>+F1142</f>
        <v>N/A</v>
      </c>
    </row>
    <row r="1144" spans="1:6" hidden="1">
      <c r="A1144" s="19">
        <f t="shared" si="39"/>
        <v>52676</v>
      </c>
      <c r="B1144" s="20">
        <v>52676</v>
      </c>
      <c r="C1144" s="35" t="s">
        <v>233</v>
      </c>
      <c r="E1144" s="25" t="str">
        <f t="shared" si="40"/>
        <v>1Q2044</v>
      </c>
      <c r="F1144" s="26" t="str">
        <f>+F1143</f>
        <v>N/A</v>
      </c>
    </row>
    <row r="1145" spans="1:6" hidden="1">
      <c r="A1145" s="19">
        <f t="shared" si="39"/>
        <v>52707</v>
      </c>
      <c r="B1145" s="20">
        <v>52707</v>
      </c>
      <c r="C1145" s="35" t="s">
        <v>233</v>
      </c>
      <c r="E1145" s="25" t="str">
        <f t="shared" si="40"/>
        <v>2Q2044</v>
      </c>
      <c r="F1145" s="26" t="str">
        <f>IF(COUNTIF(C1141:C1143,"&gt;0")&lt;3,"N/A",AVERAGE(C1141:C1143))</f>
        <v>N/A</v>
      </c>
    </row>
    <row r="1146" spans="1:6" hidden="1">
      <c r="A1146" s="28">
        <f t="shared" si="39"/>
        <v>52737</v>
      </c>
      <c r="B1146" s="29">
        <v>52737</v>
      </c>
      <c r="C1146" s="35" t="s">
        <v>233</v>
      </c>
      <c r="E1146" s="25" t="str">
        <f t="shared" si="40"/>
        <v>2Q2044</v>
      </c>
      <c r="F1146" s="26" t="str">
        <f>+F1145</f>
        <v>N/A</v>
      </c>
    </row>
    <row r="1147" spans="1:6" hidden="1">
      <c r="A1147" s="19">
        <f t="shared" si="39"/>
        <v>52768</v>
      </c>
      <c r="B1147" s="20">
        <v>52768</v>
      </c>
      <c r="C1147" s="35" t="s">
        <v>233</v>
      </c>
      <c r="E1147" s="25" t="str">
        <f t="shared" si="40"/>
        <v>2Q2044</v>
      </c>
      <c r="F1147" s="26" t="str">
        <f>+F1146</f>
        <v>N/A</v>
      </c>
    </row>
    <row r="1148" spans="1:6" hidden="1">
      <c r="A1148" s="19">
        <f t="shared" si="39"/>
        <v>52798</v>
      </c>
      <c r="B1148" s="20">
        <v>52798</v>
      </c>
      <c r="C1148" s="35" t="s">
        <v>233</v>
      </c>
      <c r="E1148" s="25" t="str">
        <f t="shared" si="40"/>
        <v>3Q2044</v>
      </c>
      <c r="F1148" s="26" t="str">
        <f>IF(COUNTIF(C1144:C1146,"&gt;0")&lt;3,"N/A",AVERAGE(C1144:C1146))</f>
        <v>N/A</v>
      </c>
    </row>
    <row r="1149" spans="1:6" hidden="1">
      <c r="A1149" s="28">
        <f t="shared" si="39"/>
        <v>52829</v>
      </c>
      <c r="B1149" s="29">
        <v>52829</v>
      </c>
      <c r="C1149" s="35" t="s">
        <v>233</v>
      </c>
      <c r="E1149" s="25" t="str">
        <f t="shared" si="40"/>
        <v>3Q2044</v>
      </c>
      <c r="F1149" s="26" t="str">
        <f>+F1148</f>
        <v>N/A</v>
      </c>
    </row>
    <row r="1150" spans="1:6" hidden="1">
      <c r="A1150" s="19">
        <f t="shared" si="39"/>
        <v>52860</v>
      </c>
      <c r="B1150" s="20">
        <v>52860</v>
      </c>
      <c r="C1150" s="35" t="s">
        <v>233</v>
      </c>
      <c r="E1150" s="25" t="str">
        <f t="shared" si="40"/>
        <v>3Q2044</v>
      </c>
      <c r="F1150" s="26" t="str">
        <f>+F1149</f>
        <v>N/A</v>
      </c>
    </row>
    <row r="1151" spans="1:6" hidden="1">
      <c r="A1151" s="19">
        <f t="shared" si="39"/>
        <v>52890</v>
      </c>
      <c r="B1151" s="20">
        <v>52890</v>
      </c>
      <c r="C1151" s="35" t="s">
        <v>233</v>
      </c>
      <c r="E1151" s="25" t="str">
        <f t="shared" si="40"/>
        <v>4Q2044</v>
      </c>
      <c r="F1151" s="26" t="str">
        <f>IF(COUNTIF(C1147:C1149,"&gt;0")&lt;3,"N/A",AVERAGE(C1147:C1149))</f>
        <v>N/A</v>
      </c>
    </row>
    <row r="1152" spans="1:6" hidden="1">
      <c r="A1152" s="28">
        <f t="shared" si="39"/>
        <v>52921</v>
      </c>
      <c r="B1152" s="29">
        <v>52921</v>
      </c>
      <c r="C1152" s="35" t="s">
        <v>233</v>
      </c>
      <c r="E1152" s="25" t="str">
        <f t="shared" si="40"/>
        <v>4Q2044</v>
      </c>
      <c r="F1152" s="26" t="str">
        <f>+F1151</f>
        <v>N/A</v>
      </c>
    </row>
    <row r="1153" spans="1:6" hidden="1">
      <c r="A1153" s="19">
        <f t="shared" si="39"/>
        <v>52951</v>
      </c>
      <c r="B1153" s="20">
        <v>52951</v>
      </c>
      <c r="C1153" s="35" t="s">
        <v>233</v>
      </c>
      <c r="E1153" s="25" t="str">
        <f t="shared" si="40"/>
        <v>4Q2044</v>
      </c>
      <c r="F1153" s="26" t="str">
        <f>+F1152</f>
        <v>N/A</v>
      </c>
    </row>
    <row r="1154" spans="1:6" hidden="1">
      <c r="A1154" s="19">
        <f t="shared" si="39"/>
        <v>52982</v>
      </c>
      <c r="B1154" s="20">
        <v>52982</v>
      </c>
      <c r="C1154" s="35" t="s">
        <v>233</v>
      </c>
      <c r="E1154" s="25" t="str">
        <f t="shared" si="40"/>
        <v>1Q2045</v>
      </c>
      <c r="F1154" s="26" t="str">
        <f>IF(COUNTIF(C1150:C1152,"&gt;0")&lt;3,"N/A",AVERAGE(C1150:C1152))</f>
        <v>N/A</v>
      </c>
    </row>
    <row r="1155" spans="1:6" hidden="1">
      <c r="A1155" s="28">
        <f t="shared" si="39"/>
        <v>53013</v>
      </c>
      <c r="B1155" s="29">
        <v>53013</v>
      </c>
      <c r="C1155" s="35" t="s">
        <v>233</v>
      </c>
      <c r="E1155" s="25" t="str">
        <f t="shared" si="40"/>
        <v>1Q2045</v>
      </c>
      <c r="F1155" s="26" t="str">
        <f>+F1154</f>
        <v>N/A</v>
      </c>
    </row>
    <row r="1156" spans="1:6" hidden="1">
      <c r="A1156" s="19">
        <f t="shared" si="39"/>
        <v>53041</v>
      </c>
      <c r="B1156" s="20">
        <v>53041</v>
      </c>
      <c r="C1156" s="35" t="s">
        <v>233</v>
      </c>
      <c r="E1156" s="25" t="str">
        <f t="shared" si="40"/>
        <v>1Q2045</v>
      </c>
      <c r="F1156" s="26" t="str">
        <f>+F1155</f>
        <v>N/A</v>
      </c>
    </row>
    <row r="1157" spans="1:6" hidden="1">
      <c r="A1157" s="19">
        <f t="shared" ref="A1157:A1165" si="41">+B1157</f>
        <v>53072</v>
      </c>
      <c r="B1157" s="20">
        <v>53072</v>
      </c>
      <c r="C1157" s="35" t="s">
        <v>233</v>
      </c>
      <c r="E1157" s="25" t="str">
        <f t="shared" si="40"/>
        <v>2Q2045</v>
      </c>
      <c r="F1157" s="26" t="str">
        <f>IF(COUNTIF(C1153:C1155,"&gt;0")&lt;3,"N/A",AVERAGE(C1153:C1155))</f>
        <v>N/A</v>
      </c>
    </row>
    <row r="1158" spans="1:6" hidden="1">
      <c r="A1158" s="28">
        <f t="shared" si="41"/>
        <v>53102</v>
      </c>
      <c r="B1158" s="29">
        <v>53102</v>
      </c>
      <c r="C1158" s="35" t="s">
        <v>233</v>
      </c>
      <c r="E1158" s="25" t="str">
        <f t="shared" si="40"/>
        <v>2Q2045</v>
      </c>
      <c r="F1158" s="26" t="str">
        <f>+F1157</f>
        <v>N/A</v>
      </c>
    </row>
    <row r="1159" spans="1:6" hidden="1">
      <c r="A1159" s="19">
        <f t="shared" si="41"/>
        <v>53133</v>
      </c>
      <c r="B1159" s="20">
        <v>53133</v>
      </c>
      <c r="C1159" s="35" t="s">
        <v>233</v>
      </c>
      <c r="E1159" s="25" t="str">
        <f t="shared" si="40"/>
        <v>2Q2045</v>
      </c>
      <c r="F1159" s="26" t="str">
        <f>+F1158</f>
        <v>N/A</v>
      </c>
    </row>
    <row r="1160" spans="1:6" hidden="1">
      <c r="A1160" s="19">
        <f t="shared" si="41"/>
        <v>53163</v>
      </c>
      <c r="B1160" s="20">
        <v>53163</v>
      </c>
      <c r="C1160" s="35" t="s">
        <v>233</v>
      </c>
      <c r="E1160" s="25" t="str">
        <f t="shared" si="40"/>
        <v>3Q2045</v>
      </c>
      <c r="F1160" s="26" t="str">
        <f>IF(COUNTIF(C1156:C1158,"&gt;0")&lt;3,"N/A",AVERAGE(C1156:C1158))</f>
        <v>N/A</v>
      </c>
    </row>
    <row r="1161" spans="1:6" hidden="1">
      <c r="A1161" s="28">
        <f t="shared" si="41"/>
        <v>53194</v>
      </c>
      <c r="B1161" s="29">
        <v>53194</v>
      </c>
      <c r="C1161" s="35" t="s">
        <v>233</v>
      </c>
      <c r="E1161" s="25" t="str">
        <f t="shared" si="40"/>
        <v>3Q2045</v>
      </c>
      <c r="F1161" s="26" t="str">
        <f>+F1160</f>
        <v>N/A</v>
      </c>
    </row>
    <row r="1162" spans="1:6" hidden="1">
      <c r="A1162" s="19">
        <f t="shared" si="41"/>
        <v>53225</v>
      </c>
      <c r="B1162" s="20">
        <v>53225</v>
      </c>
      <c r="C1162" s="35" t="s">
        <v>233</v>
      </c>
      <c r="E1162" s="25" t="str">
        <f t="shared" si="40"/>
        <v>3Q2045</v>
      </c>
      <c r="F1162" s="26" t="str">
        <f>+F1161</f>
        <v>N/A</v>
      </c>
    </row>
    <row r="1163" spans="1:6" hidden="1">
      <c r="A1163" s="19">
        <f t="shared" si="41"/>
        <v>53255</v>
      </c>
      <c r="B1163" s="20">
        <v>53255</v>
      </c>
      <c r="C1163" s="35" t="s">
        <v>233</v>
      </c>
      <c r="E1163" s="25" t="str">
        <f>IF(MONTH(B1163)&lt;4,"1",IF(MONTH(B1163)&lt;7,"2",IF(MONTH(B1163)&lt;10,"3","4")))&amp;"Q"&amp;YEAR(B1163)</f>
        <v>4Q2045</v>
      </c>
      <c r="F1163" s="26" t="str">
        <f>IF(COUNTIF(C1159:C1161,"&gt;0")&lt;3,"N/A",AVERAGE(C1159:C1161))</f>
        <v>N/A</v>
      </c>
    </row>
    <row r="1164" spans="1:6" hidden="1">
      <c r="A1164" s="28">
        <f t="shared" si="41"/>
        <v>53286</v>
      </c>
      <c r="B1164" s="29">
        <v>53286</v>
      </c>
      <c r="C1164" s="35" t="s">
        <v>233</v>
      </c>
      <c r="E1164" s="25" t="str">
        <f>IF(MONTH(B1164)&lt;4,"1",IF(MONTH(B1164)&lt;7,"2",IF(MONTH(B1164)&lt;10,"3","4")))&amp;"Q"&amp;YEAR(B1164)</f>
        <v>4Q2045</v>
      </c>
      <c r="F1164" s="26" t="str">
        <f>+F1163</f>
        <v>N/A</v>
      </c>
    </row>
    <row r="1165" spans="1:6" hidden="1">
      <c r="A1165" s="19">
        <f t="shared" si="41"/>
        <v>53316</v>
      </c>
      <c r="B1165" s="20">
        <v>53316</v>
      </c>
      <c r="C1165" s="35" t="s">
        <v>233</v>
      </c>
      <c r="E1165" s="25" t="str">
        <f>IF(MONTH(B1165)&lt;4,"1",IF(MONTH(B1165)&lt;7,"2",IF(MONTH(B1165)&lt;10,"3","4")))&amp;"Q"&amp;YEAR(B1165)</f>
        <v>4Q2045</v>
      </c>
      <c r="F1165" s="26" t="str">
        <f>+F1164</f>
        <v>N/A</v>
      </c>
    </row>
  </sheetData>
  <autoFilter ref="A1:C1165"/>
  <pageMargins left="0.75" right="0.75" top="1" bottom="1" header="0.5" footer="0.5"/>
  <pageSetup orientation="landscape" horizontalDpi="4294967292" verticalDpi="1200" r:id="rId1"/>
  <headerFooter alignWithMargins="0"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1f6a98d5-4e6a-406f-8258-3f07b61a1b98" value=""/>
  <element uid="c64218ab-b8d1-40b6-a478-cb8be1e10ecc" value=""/>
</sisl>
</file>

<file path=customXml/itemProps1.xml><?xml version="1.0" encoding="utf-8"?>
<ds:datastoreItem xmlns:ds="http://schemas.openxmlformats.org/officeDocument/2006/customXml" ds:itemID="{5DED5A5F-1E6F-43CD-BC5D-065A93A272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Refund By Load</vt:lpstr>
      <vt:lpstr>ATRR Calculation PSO</vt:lpstr>
      <vt:lpstr>Interest PSO</vt:lpstr>
      <vt:lpstr>Prime Rate</vt:lpstr>
      <vt:lpstr>Sheet1</vt:lpstr>
      <vt:lpstr>Avg_Annual_FERC_Rate</vt:lpstr>
      <vt:lpstr>'ATRR Calculation PSO'!Print_Area</vt:lpstr>
      <vt:lpstr>'Refund By Load'!Print_Area</vt:lpstr>
      <vt:lpstr>tbl_QtrPrimRat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s222426</dc:creator>
  <cp:keywords>AEP Confidential</cp:keywords>
  <cp:lastModifiedBy>s177040</cp:lastModifiedBy>
  <cp:lastPrinted>2019-05-28T15:32:42Z</cp:lastPrinted>
  <dcterms:created xsi:type="dcterms:W3CDTF">2018-05-14T20:31:36Z</dcterms:created>
  <dcterms:modified xsi:type="dcterms:W3CDTF">2019-05-28T15:33:58Z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56b0313b-8ffc-40d1-9f11-8f7cdcbfd59e</vt:lpwstr>
  </property>
  <property fmtid="{D5CDD505-2E9C-101B-9397-08002B2CF9AE}" pid="3" name="bjSaver">
    <vt:lpwstr>jn9/ZME9sh1yLuvGdHY/IIfDBp0pdt1U</vt:lpwstr>
  </property>
  <property fmtid="{D5CDD505-2E9C-101B-9397-08002B2CF9AE}" pid="4" name="bjDocumentSecurityLabel">
    <vt:lpwstr>AEP Confidential</vt:lpwstr>
  </property>
  <property fmtid="{D5CDD505-2E9C-101B-9397-08002B2CF9AE}" pid="5" name="bjCentreFooterLabel-even">
    <vt:lpwstr>&amp;"Calibri,Regular"&amp;11&amp;B&amp;K000000AEP CONFIDENTIAL</vt:lpwstr>
  </property>
  <property fmtid="{D5CDD505-2E9C-101B-9397-08002B2CF9AE}" pid="6" name="bjCentreFooterLabel-first">
    <vt:lpwstr>&amp;"Calibri,Regular"&amp;11&amp;B&amp;K000000AEP CONFIDENTIAL</vt:lpwstr>
  </property>
  <property fmtid="{D5CDD505-2E9C-101B-9397-08002B2CF9AE}" pid="7" name="bjCentreFooterLabel">
    <vt:lpwstr>&amp;"Calibri,Regular"&amp;11&amp;B&amp;K000000AEP CONFIDENTIAL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9" name="bjDocumentLabelXML-0">
    <vt:lpwstr>ww.boldonjames.com/2008/01/sie/internal/label"&gt;&lt;element uid="1f6a98d5-4e6a-406f-8258-3f07b61a1b98" value="" /&gt;&lt;element uid="c64218ab-b8d1-40b6-a478-cb8be1e10ecc" value="" /&gt;&lt;/sisl&gt;</vt:lpwstr>
  </property>
  <property fmtid="{D5CDD505-2E9C-101B-9397-08002B2CF9AE}" pid="10" name="Visual Markings Removed">
    <vt:lpwstr>No</vt:lpwstr>
  </property>
</Properties>
</file>